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4965" tabRatio="601" firstSheet="7" activeTab="18"/>
  </bookViews>
  <sheets>
    <sheet name="mérl." sheetId="1" r:id="rId1"/>
    <sheet name="m.mérl." sheetId="2" r:id="rId2"/>
    <sheet name="f.mérl." sheetId="3" r:id="rId3"/>
    <sheet name="3émérl" sheetId="4" r:id="rId4"/>
    <sheet name="i.kiad." sheetId="5" r:id="rId5"/>
    <sheet name="i.bev." sheetId="6" r:id="rId6"/>
    <sheet name="b-k jc." sheetId="7" r:id="rId7"/>
    <sheet name="b-k ir." sheetId="8" r:id="rId8"/>
    <sheet name="ph.kiad." sheetId="9" r:id="rId9"/>
    <sheet name="CÖK" sheetId="10" r:id="rId10"/>
    <sheet name="felh.k." sheetId="11" r:id="rId11"/>
    <sheet name="Létsz." sheetId="12" r:id="rId12"/>
    <sheet name="Áll. hj." sheetId="13" r:id="rId13"/>
    <sheet name="R.köt." sheetId="14" r:id="rId14"/>
    <sheet name="H.köt." sheetId="15" r:id="rId15"/>
    <sheet name="eifelh" sheetId="16" r:id="rId16"/>
    <sheet name="Kedv." sheetId="17" r:id="rId17"/>
    <sheet name="Leírás" sheetId="18" r:id="rId18"/>
    <sheet name="PHARE" sheetId="19" r:id="rId19"/>
    <sheet name="Címrend" sheetId="20" r:id="rId20"/>
  </sheets>
  <definedNames/>
  <calcPr fullCalcOnLoad="1"/>
</workbook>
</file>

<file path=xl/sharedStrings.xml><?xml version="1.0" encoding="utf-8"?>
<sst xmlns="http://schemas.openxmlformats.org/spreadsheetml/2006/main" count="1106" uniqueCount="765">
  <si>
    <t>2. sz. melléklet</t>
  </si>
  <si>
    <t>E Ft-ban</t>
  </si>
  <si>
    <t>Intézmény</t>
  </si>
  <si>
    <t>Járulék</t>
  </si>
  <si>
    <t>Mük. kiad. össz.</t>
  </si>
  <si>
    <t>Kiad. összesen</t>
  </si>
  <si>
    <t>Egy. Óvoda</t>
  </si>
  <si>
    <t>P.S.Ált.Isk.</t>
  </si>
  <si>
    <t>Zeneisk.</t>
  </si>
  <si>
    <t>T.M.Gimnázium</t>
  </si>
  <si>
    <t>Könyvtár, Műv.h.</t>
  </si>
  <si>
    <t>Városigazag.</t>
  </si>
  <si>
    <t>B.D.Szakképz.</t>
  </si>
  <si>
    <t>B.K.Szakkórház</t>
  </si>
  <si>
    <t>Ö.N.Id.Otthona</t>
  </si>
  <si>
    <t>Pol. Hiv.</t>
  </si>
  <si>
    <t>Összesen:</t>
  </si>
  <si>
    <t>Általános tartalék</t>
  </si>
  <si>
    <t>Kiadások összesen:</t>
  </si>
  <si>
    <t>3. sz. melléklet</t>
  </si>
  <si>
    <t>e Ft-ban</t>
  </si>
  <si>
    <t>Áll.hj.tám.</t>
  </si>
  <si>
    <t>4. sz. melléklet</t>
  </si>
  <si>
    <t>Megnevezés</t>
  </si>
  <si>
    <t>Kiadás összesen:</t>
  </si>
  <si>
    <t>Szem juttat</t>
  </si>
  <si>
    <t>Járulékköltség</t>
  </si>
  <si>
    <t>Dologi és egy. kiad.</t>
  </si>
  <si>
    <t>Társad. és szoc. pol. juttatások</t>
  </si>
  <si>
    <t xml:space="preserve">f./ Rendkiv. gyermekvéd. támogatás </t>
  </si>
  <si>
    <t xml:space="preserve">g./ Felnőttek átmeneti segélyezése </t>
  </si>
  <si>
    <t>h./ Közgyógyellátás</t>
  </si>
  <si>
    <t>j,/ Lakásfenntartási támogatás</t>
  </si>
  <si>
    <t xml:space="preserve">k./ Temetési segélyezés </t>
  </si>
  <si>
    <t>Felhalmozási célú hitelek törlesztése</t>
  </si>
  <si>
    <t>Felhalmozási célú hitelek kamata</t>
  </si>
  <si>
    <t>Kiadások mindösszesen:</t>
  </si>
  <si>
    <t>1. sz. melléklet</t>
  </si>
  <si>
    <t>Bevételek</t>
  </si>
  <si>
    <t>Kiadások</t>
  </si>
  <si>
    <t>Helyi adók</t>
  </si>
  <si>
    <t>Gépjárműadó</t>
  </si>
  <si>
    <t>Pénzmaradvány</t>
  </si>
  <si>
    <t>Bevételek összesen</t>
  </si>
  <si>
    <t>Személyi juttatások</t>
  </si>
  <si>
    <t>Járulékköltségek</t>
  </si>
  <si>
    <t>1/a. sz. melléklet</t>
  </si>
  <si>
    <t>1/b. sz. melléklet</t>
  </si>
  <si>
    <t>1/c. sz. melléklet</t>
  </si>
  <si>
    <t>bevételeinek és kiadásainak mérlege</t>
  </si>
  <si>
    <t>Tartalék</t>
  </si>
  <si>
    <t>Bevételek összesen:</t>
  </si>
  <si>
    <t>5. sz. melléklet</t>
  </si>
  <si>
    <t>Működési kiadásokból</t>
  </si>
  <si>
    <t>működési és felhalmozási jelleg szerint</t>
  </si>
  <si>
    <t>6. sz. melléklet</t>
  </si>
  <si>
    <t>Intézmény megnevezése</t>
  </si>
  <si>
    <t>1.) Batthyány Kázmér Szakkórház</t>
  </si>
  <si>
    <t>3/a.) Vársoigazgatóság</t>
  </si>
  <si>
    <t>3/b.) Általános Iskola Kisbér</t>
  </si>
  <si>
    <t>3/d.) Egyesített Óvoda</t>
  </si>
  <si>
    <t>3/e.) Zeneiskola</t>
  </si>
  <si>
    <t>3/f.) Városi Könyvtár és Közműv. Int.</t>
  </si>
  <si>
    <t>3/g.) Táncsics M. Gimnázium és KSZI</t>
  </si>
  <si>
    <t>4.) Bánki Donát Szakképző Iskola</t>
  </si>
  <si>
    <t>Intézmények összesen:</t>
  </si>
  <si>
    <t>5.) Polgármesteri Hivatal</t>
  </si>
  <si>
    <t>Önkormányzat összesen:</t>
  </si>
  <si>
    <t>SZJA kiegészítés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</si>
  <si>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</si>
  <si>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</si>
  <si>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</si>
  <si>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</si>
  <si>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</si>
  <si>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</si>
  <si>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</si>
  <si>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</si>
  <si>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</si>
  <si>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</si>
  <si>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XII.</t>
  </si>
  <si>
    <t>XI.</t>
  </si>
  <si>
    <t>Int. működési bevét.</t>
  </si>
  <si>
    <t>Állami hozzájár. és tám.</t>
  </si>
  <si>
    <t>Áteng. és megoszt. bevét</t>
  </si>
  <si>
    <t>Ingatlanértékesítés</t>
  </si>
  <si>
    <t>Felhalm. célra átv. peszk.</t>
  </si>
  <si>
    <t>Dologi és egyéb folyó k.</t>
  </si>
  <si>
    <t>Beruházások, felújítások</t>
  </si>
  <si>
    <t>Különbözet:</t>
  </si>
  <si>
    <t>Műk. célú hiteltörl.</t>
  </si>
  <si>
    <t xml:space="preserve">l./ Mozgáskol. tám. </t>
  </si>
  <si>
    <t xml:space="preserve">Műk. célú hiteltörl. </t>
  </si>
  <si>
    <t>Szem. juttat.</t>
  </si>
  <si>
    <t>Nyugdíjas foglalkoztatott</t>
  </si>
  <si>
    <t>Betöltetlen álláhely /t.m./</t>
  </si>
  <si>
    <t>Nyugdíjas álláshely</t>
  </si>
  <si>
    <t>Részmunkaid. foglalkoztatott</t>
  </si>
  <si>
    <t>Részfogl. álláshely</t>
  </si>
  <si>
    <t>Főfogl. álláshely</t>
  </si>
  <si>
    <t>Teljes midő. foglalkoztatott</t>
  </si>
  <si>
    <t>Cigány Kisebbs. Önk.</t>
  </si>
  <si>
    <t>Cigány K. Önk.</t>
  </si>
  <si>
    <t xml:space="preserve">a./ Munkanélk. jöv. p. tám. </t>
  </si>
  <si>
    <t xml:space="preserve">b./ Aktívk. Rensz. Szoc. segélyez. </t>
  </si>
  <si>
    <t xml:space="preserve">c./ Ápolásidíj </t>
  </si>
  <si>
    <t xml:space="preserve">e./ Időskorúak járadéka </t>
  </si>
  <si>
    <t>Beruházások</t>
  </si>
  <si>
    <t>Polgármesteri Hivatal</t>
  </si>
  <si>
    <t>Beruházások összesen:</t>
  </si>
  <si>
    <t xml:space="preserve">Felújítások </t>
  </si>
  <si>
    <t>Felújítások összesen:</t>
  </si>
  <si>
    <t>Felhalmozási célú hiteltörlesztés</t>
  </si>
  <si>
    <t>Lakásépítési hiteltörlesztés (szoc. bérlak.)</t>
  </si>
  <si>
    <t>Hosszú lej. felj. hiteltörl. (2002. évi beruh.)</t>
  </si>
  <si>
    <t>PHARE hiteltörlesztés</t>
  </si>
  <si>
    <t>Hiteltörlesztés összesen:</t>
  </si>
  <si>
    <t>Felhalmozási kiadások összesen:</t>
  </si>
  <si>
    <t>8. sz. melléklet</t>
  </si>
  <si>
    <t>SZJA bevét., gépj., tf.</t>
  </si>
  <si>
    <t>m./ Köztemetés</t>
  </si>
  <si>
    <t xml:space="preserve">d./ Rendszeres gyermekvédelmi támogatás </t>
  </si>
  <si>
    <t>Fejlesztési hitel (2003. évi)</t>
  </si>
  <si>
    <t>Halmozott kiadások összesen:</t>
  </si>
  <si>
    <r>
      <t>Halmozódás kiküszöbölése érdekében</t>
    </r>
    <r>
      <rPr>
        <b/>
        <sz val="8"/>
        <rFont val="Arial CE"/>
        <family val="0"/>
      </rPr>
      <t xml:space="preserve"> levonandó intézményfinanszírozás</t>
    </r>
  </si>
  <si>
    <t>Halomzódás nélküli kiadás</t>
  </si>
  <si>
    <t>Intézményfinanszírozás</t>
  </si>
  <si>
    <t>Int. bevét. össz.:</t>
  </si>
  <si>
    <t>Bevét. össz.</t>
  </si>
  <si>
    <t>Halmozott bevét. összesen:</t>
  </si>
  <si>
    <t>Halomzódás nélküli bevételek összesen</t>
  </si>
  <si>
    <t>Költségvetési tartalék</t>
  </si>
  <si>
    <t>H. adók, pótl.</t>
  </si>
  <si>
    <t>Kórház építés</t>
  </si>
  <si>
    <t>Lovarda beruházás I. komp. eszköz besz.</t>
  </si>
  <si>
    <t>Lovarda beruházás I. komp. tervezés</t>
  </si>
  <si>
    <t>Lovarda beruházás I. komp. építési beruh. és egyéb k.</t>
  </si>
  <si>
    <t>Lovarda beruházás II. komp. építési beruh. és egyéb k.</t>
  </si>
  <si>
    <t>Fejlesztési hitel (Hánta csatorna)</t>
  </si>
  <si>
    <t>Pénzbeni és természetbeni szociális ellátások részletezése</t>
  </si>
  <si>
    <t>Kisbér Város Önkormányzata összesített (nettósított)</t>
  </si>
  <si>
    <t>ezer Ft-ban</t>
  </si>
  <si>
    <t>I. Bevételek</t>
  </si>
  <si>
    <t>Pénzforgalmi bevételek összesen:</t>
  </si>
  <si>
    <t>Költségvetési bevételek:</t>
  </si>
  <si>
    <t>II. Kiadások</t>
  </si>
  <si>
    <t>Pénzforgalmi kiadások összesen:</t>
  </si>
  <si>
    <t>Költségvetési kiadások:</t>
  </si>
  <si>
    <t>Előirányzat</t>
  </si>
  <si>
    <t>e Ft</t>
  </si>
  <si>
    <t>Összesen</t>
  </si>
  <si>
    <t>Alaptev. körében végzett szolg.</t>
  </si>
  <si>
    <t>Bérletidíjak</t>
  </si>
  <si>
    <t>Működési bevételek</t>
  </si>
  <si>
    <t>Iparűzési adó</t>
  </si>
  <si>
    <t>Építményadó</t>
  </si>
  <si>
    <t>Váll. komm. adója</t>
  </si>
  <si>
    <t>Magánszem. komm. adója</t>
  </si>
  <si>
    <t>Bírságok, pótlékok</t>
  </si>
  <si>
    <t>Átengedett SZJA</t>
  </si>
  <si>
    <t>Norm. módon eloszt. SZJA</t>
  </si>
  <si>
    <t>Termőföld bérbead. SZJA</t>
  </si>
  <si>
    <t>Átengedett központi adók, bevételek</t>
  </si>
  <si>
    <t>Áll. lak. számához kapcs norm. áll. hj.</t>
  </si>
  <si>
    <t xml:space="preserve">Feladatmutatóhoz kapcs. norm. áll. hj. </t>
  </si>
  <si>
    <t>Normatív áll. hozzájárulások</t>
  </si>
  <si>
    <t>Támogatás helyi önk. bérkiadásaihoz</t>
  </si>
  <si>
    <t>Központositott előirányzatok</t>
  </si>
  <si>
    <t>Norm. kötött felh. tám. (közcélú fogl.)</t>
  </si>
  <si>
    <t>Norm. kötött felh. tám. (szoc. ellát).</t>
  </si>
  <si>
    <t>Normativ kötött felh. tám.</t>
  </si>
  <si>
    <t>Munkaerőpiaci alap közh. folg.</t>
  </si>
  <si>
    <t>Mozgáskorl. közl. tám.</t>
  </si>
  <si>
    <t xml:space="preserve">Kisbér Város Önkományzata </t>
  </si>
  <si>
    <t>Kamatbevételek</t>
  </si>
  <si>
    <t>Polg.Hiv.</t>
  </si>
  <si>
    <t>Bánki D.Sz.I.</t>
  </si>
  <si>
    <t xml:space="preserve">B.K. Szakkórh. </t>
  </si>
  <si>
    <t>Ő.N.Id. Otth.</t>
  </si>
  <si>
    <t>VIG</t>
  </si>
  <si>
    <t>Könyvt.</t>
  </si>
  <si>
    <t>T.M.Gimn.</t>
  </si>
  <si>
    <t>P.S.Ált. I.</t>
  </si>
  <si>
    <t>Óvoda</t>
  </si>
  <si>
    <t>Kisebbségi önkorm. tám.</t>
  </si>
  <si>
    <t>Felhalmozási célú pénzeszk. átvétel</t>
  </si>
  <si>
    <t>Szoc. továbbképz.</t>
  </si>
  <si>
    <t>9. sz. melléklet</t>
  </si>
  <si>
    <t>12. sz. melléklet</t>
  </si>
  <si>
    <t>ÁFA</t>
  </si>
  <si>
    <t>Egyéb műk. bevét.</t>
  </si>
  <si>
    <t xml:space="preserve">Műk. célú peszk. átvét ÁH. kívülről </t>
  </si>
  <si>
    <t>Idegenforgalmi adó</t>
  </si>
  <si>
    <t>Műk. célú peszk. átvétel Eü. alapoktól</t>
  </si>
  <si>
    <t>Műk. célú peszk. átvét ÁH. belülről (okt.)</t>
  </si>
  <si>
    <t>Műk. célú peszk. átvétel ÁH belülről (eü.)</t>
  </si>
  <si>
    <t>Műk. célú peszk. átvétel ÁH belülről (pü-i t., egyéb)</t>
  </si>
  <si>
    <t>Műk. célú peszk.átad.(sport sz.)</t>
  </si>
  <si>
    <t>Ellátottak p. juttat.</t>
  </si>
  <si>
    <t>Felhalm célú peszk.átad. (KVI lovadra)</t>
  </si>
  <si>
    <t>Közműv. és könyvt. érd. n. hj.</t>
  </si>
  <si>
    <t>Lak. közműfejl. hj.</t>
  </si>
  <si>
    <t>Helyi szerv. int. tám. (létsz. leép.)</t>
  </si>
  <si>
    <t>Cigány Kisebbségi Önkormányzat</t>
  </si>
  <si>
    <t>Városigazgatóság</t>
  </si>
  <si>
    <t>Bánki D. Szakképző Iskola</t>
  </si>
  <si>
    <t>Batthyány K. Szakkórház</t>
  </si>
  <si>
    <t>Őszi Napfény Idősek Otthona</t>
  </si>
  <si>
    <t>ECDL, nyelvvizsga</t>
  </si>
  <si>
    <t>Érettségi, szakmai vizsg.</t>
  </si>
  <si>
    <t>Könyvvizsgálat</t>
  </si>
  <si>
    <t xml:space="preserve">Hatósági és egyéb műk bevét. </t>
  </si>
  <si>
    <t>Munkáltót terhelő járulékok</t>
  </si>
  <si>
    <t>Pótlékok</t>
  </si>
  <si>
    <t>Dologi és egyéb folyó kiadások</t>
  </si>
  <si>
    <t>Egyéb sajátos működési bevételek</t>
  </si>
  <si>
    <t>Átengedett központi adók</t>
  </si>
  <si>
    <t>Támogatás értékű működési kiadások</t>
  </si>
  <si>
    <t>Előző évi kiegészítések</t>
  </si>
  <si>
    <t xml:space="preserve">Államháztartáson kívüli műk. célú p. átad. </t>
  </si>
  <si>
    <t>Támogatás értékű műk. c. p. átvétel</t>
  </si>
  <si>
    <t>Műk célú pénzeszköz átvét államh. kívülről</t>
  </si>
  <si>
    <t>Kamatkiadások</t>
  </si>
  <si>
    <t>Tárgyi eszk.értékesítése</t>
  </si>
  <si>
    <t>Felújítások</t>
  </si>
  <si>
    <t>Támogatás értékű felh. c. p. átvétel</t>
  </si>
  <si>
    <t>Felh. célú pénzeszköz átvét államh. kívülről</t>
  </si>
  <si>
    <t>Támogatás értékű felhalmozási kiadások</t>
  </si>
  <si>
    <t>Sajátos felhalmozási és t. jell. bevételek</t>
  </si>
  <si>
    <t xml:space="preserve">Államháztartáson kívüli felh. célú p. átad. </t>
  </si>
  <si>
    <t>Kölcsönök visszatérülése</t>
  </si>
  <si>
    <t>Kölcsönök nyujtása</t>
  </si>
  <si>
    <t>Előző évi pénzmaradvány ig. vétele</t>
  </si>
  <si>
    <t>Költségvetési támogatások</t>
  </si>
  <si>
    <t>Működési hiteltörlesztés</t>
  </si>
  <si>
    <t>Felhalmozási hiteltörlesztés</t>
  </si>
  <si>
    <t>Kiadások összesen</t>
  </si>
  <si>
    <t>Forráshiány</t>
  </si>
  <si>
    <t>Felhalmozási célú hitelfelvétel</t>
  </si>
  <si>
    <t>Működési célú hetelfelvétel</t>
  </si>
  <si>
    <t>Helyi adók (k. a.)</t>
  </si>
  <si>
    <t>Átengedett központi adók (lj.t.)</t>
  </si>
  <si>
    <t>2008.évi ei.</t>
  </si>
  <si>
    <t>Intézm. műk. bevét.</t>
  </si>
  <si>
    <t>Önkorm. saj. műk. bevét., helyi adók</t>
  </si>
  <si>
    <t>Műk. célú peszk. átvét.</t>
  </si>
  <si>
    <t>Tám. ért. műk. bev.</t>
  </si>
  <si>
    <t xml:space="preserve">Műk. c. kölcs. megt. </t>
  </si>
  <si>
    <t>Műk. célú hitel</t>
  </si>
  <si>
    <t>Műk. bevét. össz.:</t>
  </si>
  <si>
    <t>Személyi juttat.</t>
  </si>
  <si>
    <t>Járulékok</t>
  </si>
  <si>
    <t>Dologi és egyéb. kiad.</t>
  </si>
  <si>
    <t>Műk. c. peszk. átad. áh. kív.</t>
  </si>
  <si>
    <t>Tám. ért. műk. kiad.</t>
  </si>
  <si>
    <t>Műk. kölcsön nyújtása</t>
  </si>
  <si>
    <t>Műk. c. hiteltörl.</t>
  </si>
  <si>
    <t>Műk. c. hitel kamata</t>
  </si>
  <si>
    <t>Műk. kiad. össz.:</t>
  </si>
  <si>
    <t>Felh. és tőkejell. bev.</t>
  </si>
  <si>
    <t xml:space="preserve">Sajátos felhalm és tőkejell bevét. </t>
  </si>
  <si>
    <t xml:space="preserve">Támogatás ért felh. bevét. </t>
  </si>
  <si>
    <t>Felh. c. átv. peszk.</t>
  </si>
  <si>
    <t>Felh. c. hitelfelvétel</t>
  </si>
  <si>
    <t xml:space="preserve">Felh. bevét. össz.: </t>
  </si>
  <si>
    <t>Támogatás ért. felhalm. kiad.</t>
  </si>
  <si>
    <t>Felhalm. célú pénzeszk. átadás áh. kív.</t>
  </si>
  <si>
    <t>Felh. célú hiteltörl.</t>
  </si>
  <si>
    <t>Felh. célú hitel kamata</t>
  </si>
  <si>
    <t>Felh. kiad. össz.:</t>
  </si>
  <si>
    <t>Hatósági jogk. k. műk. bev.</t>
  </si>
  <si>
    <t>Egyéb sajátos bevételek</t>
  </si>
  <si>
    <t>ÁFA bevételek</t>
  </si>
  <si>
    <t>Kamat bevételek</t>
  </si>
  <si>
    <t>Támogatás ért. műk. bevételek</t>
  </si>
  <si>
    <t>ÁH. kívülről átvett műk. pénzeszk.</t>
  </si>
  <si>
    <t>Önkorm. saj műk. bevét.</t>
  </si>
  <si>
    <t>Tárgyi eszk. ért.</t>
  </si>
  <si>
    <t>Pü-i befekt. bevételei</t>
  </si>
  <si>
    <t>Támogatás ért. felh. bevételek</t>
  </si>
  <si>
    <t>ÁH. kívülről átvett felh. pénzeszk.</t>
  </si>
  <si>
    <t>Önkorm. sajátos felhalm. bevét.</t>
  </si>
  <si>
    <t>Normatív állami hozzájárulás</t>
  </si>
  <si>
    <t>Központosított előirányzatok</t>
  </si>
  <si>
    <t>Normatív kötött felh. ei.</t>
  </si>
  <si>
    <t>Fejlesztési és vis maior támogatások</t>
  </si>
  <si>
    <t>Egyéb központi tám.</t>
  </si>
  <si>
    <t>Előző évi kieg. és visszatér.</t>
  </si>
  <si>
    <t>Rövid lejáratú hitelek</t>
  </si>
  <si>
    <t>Hosszú lejáratú hitelek</t>
  </si>
  <si>
    <t>Értékpapírok bevételei</t>
  </si>
  <si>
    <t>Kiegyenlítő, függő, átfutó bevételek</t>
  </si>
  <si>
    <t>Támogatás éretékű működési kiadások</t>
  </si>
  <si>
    <t>Támogatás éretékű felhalmozási kiadások</t>
  </si>
  <si>
    <t>Működési célú pénzeszk. átad. államh. kív.</t>
  </si>
  <si>
    <t>Felhalmozási célú pénzeszk. átadás államh. kív.</t>
  </si>
  <si>
    <t>Társadalmi és szoc. pol. juttat.</t>
  </si>
  <si>
    <t>Rövid lejáratú hitelek törl.</t>
  </si>
  <si>
    <t>Hosszú lejáratú hitelek törl.</t>
  </si>
  <si>
    <t>Értékpapírok kiadásai</t>
  </si>
  <si>
    <t>Kiegyenlítő, függő és átfutó kiadások</t>
  </si>
  <si>
    <t>Cím</t>
  </si>
  <si>
    <t>Műk. célú peszk. átadás, tám. ért műk. kiad.</t>
  </si>
  <si>
    <t>Felh. célú peszk. átadás, tám. ért. felhalm. kiad.</t>
  </si>
  <si>
    <t>ezen belül: társad.szocp.j.</t>
  </si>
  <si>
    <t>ezen belül: ellátottak p.j.</t>
  </si>
  <si>
    <t xml:space="preserve">                     hiteltörlesztés</t>
  </si>
  <si>
    <t xml:space="preserve">                     int.finanszírozás</t>
  </si>
  <si>
    <t xml:space="preserve">Dologi kiad. </t>
  </si>
  <si>
    <t>Műk. hiteltörl. és tartalék</t>
  </si>
  <si>
    <t>Felhlm. hiteltörl.</t>
  </si>
  <si>
    <t>M. cél. átv. áh. kív., tám. ért. műk. bev., el. kieg.</t>
  </si>
  <si>
    <t xml:space="preserve">F. cél. árv. áh. kív., tám. ért. felh. bev. </t>
  </si>
  <si>
    <t xml:space="preserve">Ing. ért., oszt., saj. felh. bev. </t>
  </si>
  <si>
    <t xml:space="preserve">Pénzm., kölcs. törl. </t>
  </si>
  <si>
    <t>Felhalmozási c. hitelfelvétel</t>
  </si>
  <si>
    <t>Működési c. hitelfelvétel</t>
  </si>
  <si>
    <t xml:space="preserve">Ellátottak pénzb. juttat. </t>
  </si>
  <si>
    <r>
      <t xml:space="preserve">Halmozodás kiküszöbölése érdekében </t>
    </r>
    <r>
      <rPr>
        <b/>
        <sz val="5"/>
        <rFont val="Arial CE"/>
        <family val="0"/>
      </rPr>
      <t>levonandó intézményfinanszírozás</t>
    </r>
  </si>
  <si>
    <t>Műk. célú peszk. átad. államh. kív.</t>
  </si>
  <si>
    <t xml:space="preserve">Beruházás </t>
  </si>
  <si>
    <t>Felújítás</t>
  </si>
  <si>
    <t>Felhalm. c. peszk. átad. államh. kív.</t>
  </si>
  <si>
    <t>Támogatás értékű felhalm. kiadás</t>
  </si>
  <si>
    <t>Polgármesteri Hivatal, Képv. tet. műk. kiad</t>
  </si>
  <si>
    <t>Műk. célú hitelek kamat</t>
  </si>
  <si>
    <t>Támogatás értékű műk. kiadás</t>
  </si>
  <si>
    <t>Parkoló építés</t>
  </si>
  <si>
    <t>Hallásvizsgáló (védőnői sz.)</t>
  </si>
  <si>
    <t>Számítógép</t>
  </si>
  <si>
    <t>Felham. célú peszk. átadás államh. kív.</t>
  </si>
  <si>
    <t>Felhalmozási hitel (Műv. Ház építés)</t>
  </si>
  <si>
    <t>Felhamozási hitel (2006.évi felv.)</t>
  </si>
  <si>
    <t>Véncser ivóvíz</t>
  </si>
  <si>
    <r>
      <t xml:space="preserve">Dologi és egyéb folyó kiadások kiadások </t>
    </r>
    <r>
      <rPr>
        <sz val="7"/>
        <rFont val="Arial CE"/>
        <family val="0"/>
      </rPr>
      <t>(kamat nélk.)</t>
    </r>
  </si>
  <si>
    <t>Címzett támogatás</t>
  </si>
  <si>
    <t>Hatósági jokg. kapcs. műk. bev.</t>
  </si>
  <si>
    <t>Intézményi ellátási díjak</t>
  </si>
  <si>
    <t>Alaklamzottak térítése</t>
  </si>
  <si>
    <t>Építési, körny.v. bírság</t>
  </si>
  <si>
    <t>Lakbér</t>
  </si>
  <si>
    <t>Önkorm. egyéb saj műk bevét.</t>
  </si>
  <si>
    <t>Címzett támogatás (Kórház ép.)</t>
  </si>
  <si>
    <t>Műk. célú pénzeszk. átvétel áh. kív.</t>
  </si>
  <si>
    <t>Felhalm. célú peszk.átvétel Református Egyh.</t>
  </si>
  <si>
    <t>Felhalm. célú pénzeszk. átvétel lakosság</t>
  </si>
  <si>
    <t>Műk. célú peszk.átad. KTKT szoc. fea.</t>
  </si>
  <si>
    <t>Támogatás értékű műk. kiadások</t>
  </si>
  <si>
    <t>Műk. c. peszk. átad. (Vízikozmű T.)</t>
  </si>
  <si>
    <t>Műk. célú peszk.átad. (társad. szerv.)</t>
  </si>
  <si>
    <t>Műk. célú pénzeszk. átadás (egyéb szerv.)</t>
  </si>
  <si>
    <t>Műk. célú pénzeszk átadás államh. kív.</t>
  </si>
  <si>
    <t>Támogatás ért. felhalm kiadások</t>
  </si>
  <si>
    <t>Pénzügyi befektetések bevételei</t>
  </si>
  <si>
    <r>
      <t xml:space="preserve">Dologi és egyéb folyó kiadások </t>
    </r>
    <r>
      <rPr>
        <sz val="8"/>
        <rFont val="Arial CE"/>
        <family val="0"/>
      </rPr>
      <t>(kamat nélk.)</t>
    </r>
  </si>
  <si>
    <t>Társd. és szoc. pol. kiad.,ellátottak p.j.</t>
  </si>
  <si>
    <t xml:space="preserve">                                                             álláshelyinek számát 2006. március 1.-től további 1 álláshellyel csökkenti.</t>
  </si>
  <si>
    <r>
      <t xml:space="preserve">Működési célú hetelfelvétel </t>
    </r>
    <r>
      <rPr>
        <b/>
        <i/>
        <sz val="7"/>
        <rFont val="Arial CE"/>
        <family val="0"/>
      </rPr>
      <t>(műk. forráshiány</t>
    </r>
    <r>
      <rPr>
        <b/>
        <i/>
        <sz val="8"/>
        <rFont val="Arial CE"/>
        <family val="0"/>
      </rPr>
      <t>)</t>
    </r>
  </si>
  <si>
    <t>II.2.</t>
  </si>
  <si>
    <t>I.1.</t>
  </si>
  <si>
    <t>I.2.1.</t>
  </si>
  <si>
    <t>II.1.1.</t>
  </si>
  <si>
    <t>II.1.2.</t>
  </si>
  <si>
    <t>II.1.3.</t>
  </si>
  <si>
    <t>II.1.4.</t>
  </si>
  <si>
    <t>II.1.5.</t>
  </si>
  <si>
    <t>II.1.6.</t>
  </si>
  <si>
    <t>Nyitó pénzkészlet</t>
  </si>
  <si>
    <t>Támogatás ért. műk. bevét.</t>
  </si>
  <si>
    <t>Támogatás ért. felh. bevét.</t>
  </si>
  <si>
    <t>Műk. célú pénzeszk. átvétel</t>
  </si>
  <si>
    <t>Önkorm. saj. műk. bevét.</t>
  </si>
  <si>
    <t>Felhalm. célú hiteltörl.</t>
  </si>
  <si>
    <t>Műk. célú pénzeszk. átad.</t>
  </si>
  <si>
    <t>Támogat. ért. felhalm. kiad.</t>
  </si>
  <si>
    <t xml:space="preserve">                     p.átad., tartalék</t>
  </si>
  <si>
    <t>T.M. Gimnázium eszk. besz.</t>
  </si>
  <si>
    <t>Eszk. besz., ép. beruh.</t>
  </si>
  <si>
    <t>14. sz. melléklet</t>
  </si>
  <si>
    <t>Száma</t>
  </si>
  <si>
    <t>Alszám</t>
  </si>
  <si>
    <t>Gazd. jogk.</t>
  </si>
  <si>
    <t>Cím neve</t>
  </si>
  <si>
    <t>1.</t>
  </si>
  <si>
    <t>Önálló</t>
  </si>
  <si>
    <t>Önkormányzati igazgatási tevékenység</t>
  </si>
  <si>
    <t>2.</t>
  </si>
  <si>
    <t>Önkormányzati költségvetésben szereplő nem intéményi szakfeladatok</t>
  </si>
  <si>
    <t>Szakfea</t>
  </si>
  <si>
    <t xml:space="preserve">Cigány Kisebbségi Önkorm. fea. </t>
  </si>
  <si>
    <t>2..</t>
  </si>
  <si>
    <t>Utak, hidak építése</t>
  </si>
  <si>
    <t>3.</t>
  </si>
  <si>
    <t>Magasépítés</t>
  </si>
  <si>
    <t>4.</t>
  </si>
  <si>
    <t>Utak, hidak üzemeltetése</t>
  </si>
  <si>
    <t>5.</t>
  </si>
  <si>
    <t>Saját vagy bérelt ingatlan hasznosítása</t>
  </si>
  <si>
    <t>6.</t>
  </si>
  <si>
    <t>Önkormányzatok elszámolásai</t>
  </si>
  <si>
    <t>7.</t>
  </si>
  <si>
    <t>Háziorvosi szolgálat</t>
  </si>
  <si>
    <t>8.</t>
  </si>
  <si>
    <t>Családsegítés</t>
  </si>
  <si>
    <t>9.</t>
  </si>
  <si>
    <t>Gyermek és ifjúságvédelem</t>
  </si>
  <si>
    <t>10.</t>
  </si>
  <si>
    <t>Rendszeres szociális pénzbeni ellátás</t>
  </si>
  <si>
    <t>11.</t>
  </si>
  <si>
    <t>Munkanélküli ellátások</t>
  </si>
  <si>
    <t>12.</t>
  </si>
  <si>
    <t>Eseti pénzbeni szociális ellátások</t>
  </si>
  <si>
    <t>13.</t>
  </si>
  <si>
    <t>Eseti pénzbeni gyermekvédelmi ellátások</t>
  </si>
  <si>
    <t>14.</t>
  </si>
  <si>
    <t>Településtisztasági szolg.</t>
  </si>
  <si>
    <t>15.</t>
  </si>
  <si>
    <t>Önkorm. fea. nem t. elszám.</t>
  </si>
  <si>
    <t>16.</t>
  </si>
  <si>
    <t>Finanszírozási műveletek elszámolása</t>
  </si>
  <si>
    <t xml:space="preserve">1. </t>
  </si>
  <si>
    <t>R.önálló</t>
  </si>
  <si>
    <t>P.S. Általános Iskola</t>
  </si>
  <si>
    <t xml:space="preserve">3. </t>
  </si>
  <si>
    <t>Zene és Műv. Iskola</t>
  </si>
  <si>
    <t>T. M. Gímnázium és KSZKI</t>
  </si>
  <si>
    <t>Könyvtár és Műv. Ház</t>
  </si>
  <si>
    <t xml:space="preserve">6. </t>
  </si>
  <si>
    <t>Városigazgatóság nem intézményi szakfea.</t>
  </si>
  <si>
    <t>B. D. Szakképzőiskola</t>
  </si>
  <si>
    <t>B.K. Szakkórház</t>
  </si>
  <si>
    <t>13. sz. melléklet</t>
  </si>
  <si>
    <t>PHARE támogatással megvalósuló beruházásai</t>
  </si>
  <si>
    <t>összeg</t>
  </si>
  <si>
    <t xml:space="preserve">Támogatás összesen: </t>
  </si>
  <si>
    <t xml:space="preserve">Saját forrás: </t>
  </si>
  <si>
    <t>Források összesen:</t>
  </si>
  <si>
    <t xml:space="preserve">    -Eszközbeszerzés</t>
  </si>
  <si>
    <t xml:space="preserve">    -Tervezési feladatok</t>
  </si>
  <si>
    <t xml:space="preserve">Költség összesen: </t>
  </si>
  <si>
    <t>11/b. sz. melléklet</t>
  </si>
  <si>
    <t>Önkormányzat hosszú lejáratú kötelezettségei</t>
  </si>
  <si>
    <t>Keletkezés ideje</t>
  </si>
  <si>
    <t xml:space="preserve">Tartozás a keletk. idején </t>
  </si>
  <si>
    <t>Törlesztés ütemezése</t>
  </si>
  <si>
    <t>Következő évek</t>
  </si>
  <si>
    <t>PHARE hitel (kamatmentes kölcs.)</t>
  </si>
  <si>
    <t>1997.</t>
  </si>
  <si>
    <t>Bérlakásépítési hitel (Raiffeisen Bank Rt.)</t>
  </si>
  <si>
    <t>2002.</t>
  </si>
  <si>
    <t>Beruházási célhitel (Raiffeisen Bank Rt.)</t>
  </si>
  <si>
    <t>2003.</t>
  </si>
  <si>
    <t>Beruházási célhitel (Raiffeisen Bank Rt.) Műv. H. építés (Teljes hitellehívás 2005-ben)</t>
  </si>
  <si>
    <t>2004.</t>
  </si>
  <si>
    <t>2006.</t>
  </si>
  <si>
    <t>11/a. sz. melléklet</t>
  </si>
  <si>
    <t xml:space="preserve">Kisbér Város Önkormányzata rövid lejáratú kötelezettségei </t>
  </si>
  <si>
    <t>10. sz. melléklet</t>
  </si>
  <si>
    <t>Normatív állami hozzájárulások és normatív részesedésű átendegett SZJA bevételek jogcímei</t>
  </si>
  <si>
    <t>Összeg</t>
  </si>
  <si>
    <t xml:space="preserve">Körzeti igazg. fea. </t>
  </si>
  <si>
    <t xml:space="preserve">c.) Okmányirodák műk. tám. </t>
  </si>
  <si>
    <t xml:space="preserve">Pénzbeni és természetbeni szoc. és gyermekjóléti fea. </t>
  </si>
  <si>
    <t xml:space="preserve">Bentlak. és átmeneti elh. nyujtó ellát.                                   </t>
  </si>
  <si>
    <t xml:space="preserve">Iskolai oktatás </t>
  </si>
  <si>
    <t>17.</t>
  </si>
  <si>
    <t>18.</t>
  </si>
  <si>
    <t xml:space="preserve">Bejáró tanulók </t>
  </si>
  <si>
    <t>Jogcím összesen:</t>
  </si>
  <si>
    <t>Normatív kötött felhasználású előirányzatok</t>
  </si>
  <si>
    <t>Önkorm által szevezett közcélú fogl.</t>
  </si>
  <si>
    <t>Szociális ellát. kapcs. norm. kötött előirányzatok</t>
  </si>
  <si>
    <t>Átengedett SZJA bevétel</t>
  </si>
  <si>
    <t>Támogatások, hozzájárulások, SZJA bevétlek összesen:</t>
  </si>
  <si>
    <t>7. sz. melléklet</t>
  </si>
  <si>
    <t>Járulékköltésgek</t>
  </si>
  <si>
    <t>Dologi kiadások</t>
  </si>
  <si>
    <t>Pénzeszköz átadások</t>
  </si>
  <si>
    <t>Felhalmozási kiadások</t>
  </si>
  <si>
    <t>Intézményi műk. bevét.</t>
  </si>
  <si>
    <t>Átvett pénzeszközök</t>
  </si>
  <si>
    <t>Költségvetési hozzájárulás</t>
  </si>
  <si>
    <t>Felhalmozási bevételek</t>
  </si>
  <si>
    <t>Önkormányzati képviselő választás</t>
  </si>
  <si>
    <t>Országgyűlési képviselő választás</t>
  </si>
  <si>
    <t xml:space="preserve">Beruházási célhitel (Raiffeisen Bank Rt.) Fejl.fea. </t>
  </si>
  <si>
    <t>Támogatás megelőlegezési fejlesztési hitel (Raiffeisen Bank Rt.T</t>
  </si>
  <si>
    <t xml:space="preserve">Batthyány Kázmér Szakkórház </t>
  </si>
  <si>
    <t>Bánki Donát Szakképző Iskola</t>
  </si>
  <si>
    <t>2.) Őszi Napfény Idősek Otthona (CSÁO)</t>
  </si>
  <si>
    <t xml:space="preserve">Települési ig. és komm. fea. </t>
  </si>
  <si>
    <t xml:space="preserve">Hozzájár. tömegközl. fea. </t>
  </si>
  <si>
    <t xml:space="preserve">a.) Körzetközpontonként </t>
  </si>
  <si>
    <t xml:space="preserve">d.) Építéshat. Fea. </t>
  </si>
  <si>
    <t xml:space="preserve">Lakott külter. kapcs. fea. </t>
  </si>
  <si>
    <t xml:space="preserve">Szociális étkeztetés </t>
  </si>
  <si>
    <t>CsÁO szülők</t>
  </si>
  <si>
    <t>Óvodai nevelés 8 hó</t>
  </si>
  <si>
    <t>Óvodai nevelés 1. évf. 4 hó</t>
  </si>
  <si>
    <t>Óvodai nevelés 2-3. évf. 4 hó</t>
  </si>
  <si>
    <t>Ált. isk. 4. évf. 4 hó</t>
  </si>
  <si>
    <t>Ált. isk. 7-8. évf. 4 hó</t>
  </si>
  <si>
    <t>Szakm. gy. képzés első évf. 8 hó</t>
  </si>
  <si>
    <t>Szakm. gy. képzés egy és második évf. 8 hó</t>
  </si>
  <si>
    <t>Szakm. gy. képzés egy és második évf. 4 hó</t>
  </si>
  <si>
    <t>Szakm. gy. képzés első évf. 4 hó</t>
  </si>
  <si>
    <t>Szakm. gy. képzés tan. szerz. 4 hó</t>
  </si>
  <si>
    <t>Szakm. gy. képzés tan. szerz. 8 hó</t>
  </si>
  <si>
    <t xml:space="preserve">Szem. fejlesztő, felz. képzés </t>
  </si>
  <si>
    <t>Nyelvi előkészítő képzés 8 hó</t>
  </si>
  <si>
    <t>Nyelvi előkészítő képzés 4 hó</t>
  </si>
  <si>
    <t xml:space="preserve">Demens ellátás </t>
  </si>
  <si>
    <t xml:space="preserve">Átlagos ellátás </t>
  </si>
  <si>
    <t xml:space="preserve">Emelt sz. ellátás </t>
  </si>
  <si>
    <t>Tankönyellátás támogatása általános</t>
  </si>
  <si>
    <t xml:space="preserve">Pedagógus szakvizsga és továbbképzés     </t>
  </si>
  <si>
    <t xml:space="preserve">Szociális továbbképzés, szakvizsga </t>
  </si>
  <si>
    <t xml:space="preserve">Tervezési díjak </t>
  </si>
  <si>
    <t>Iskola u. MATÁV légvezeték kiv</t>
  </si>
  <si>
    <t>Iskola u. kábelTV légvezeték kiv</t>
  </si>
  <si>
    <t>Desseő Gy. u E-ON légvezeték kiv. Trafó</t>
  </si>
  <si>
    <t>Iskola u. útépítés</t>
  </si>
  <si>
    <t>Ménesköz kandelláberek</t>
  </si>
  <si>
    <t>Ménesköz lámpatestek</t>
  </si>
  <si>
    <t>Iskola u. földmuka</t>
  </si>
  <si>
    <t>200-as körvezeték kiép.</t>
  </si>
  <si>
    <t>Lovarda  KVI</t>
  </si>
  <si>
    <t>ÉDV Rt. szennyvíztelep felújításhoz</t>
  </si>
  <si>
    <t>Parkoló ép. tám. meg. hitel</t>
  </si>
  <si>
    <t>PHARE tám. megel. Hitel</t>
  </si>
  <si>
    <t>2006. évi mód.ei. összesen</t>
  </si>
  <si>
    <t xml:space="preserve">Felhalm. célú peszk. átvétel </t>
  </si>
  <si>
    <t xml:space="preserve">Egyéb pénzb. juttatás </t>
  </si>
  <si>
    <t>Felhalm célú peszk.átad. ÉDV RT.</t>
  </si>
  <si>
    <t xml:space="preserve">Felhalm célú peszk.átad. </t>
  </si>
  <si>
    <t>Felhalm. célú pénzeszk átad. államh. kív.</t>
  </si>
  <si>
    <t>TERKI támogatás</t>
  </si>
  <si>
    <t>2009.évi ei.</t>
  </si>
  <si>
    <t>Fejlesztési célú kv. támogatások</t>
  </si>
  <si>
    <t>BÖSZ</t>
  </si>
  <si>
    <t>TÖOSZ</t>
  </si>
  <si>
    <t>Műk. célú hiteltörl. kamata</t>
  </si>
  <si>
    <t>Kölcsönök törlesztése</t>
  </si>
  <si>
    <t>Társadalmi és szocp. kiad.</t>
  </si>
  <si>
    <t>Felh. c. hiteltörl., kamata</t>
  </si>
  <si>
    <t>Önállóan gazdálkodó intézmények összesen:</t>
  </si>
  <si>
    <t>Részben önállóan gazdálkodó intézmények összesen:</t>
  </si>
  <si>
    <t>Polg. Hivatal és részben önállóan gazdálkodó intézmények összesen</t>
  </si>
  <si>
    <t xml:space="preserve">Kisbér Város Önkormányzata 2008. évi kiadásai intézményenként </t>
  </si>
  <si>
    <t xml:space="preserve">2008. évi kiadási előirányzatok </t>
  </si>
  <si>
    <t>2007. mód. ei.</t>
  </si>
  <si>
    <t>Kisbér Város Önkormányzatának 2008. évi költségvetési bevételei és kiadásai</t>
  </si>
  <si>
    <t xml:space="preserve">2007. évi eredeti ei. </t>
  </si>
  <si>
    <t xml:space="preserve">2007. évi mód. ei. </t>
  </si>
  <si>
    <t xml:space="preserve">2008. évi  ei. </t>
  </si>
  <si>
    <t xml:space="preserve">2008. évi ei. </t>
  </si>
  <si>
    <t>Kisbér Város Önkormányzatának 2008. évi működési célú bevételei és kiadásai</t>
  </si>
  <si>
    <t>Kisbér Város Önkormányzatának 2008. évi felhalmozási célú bevételei és kiadásai</t>
  </si>
  <si>
    <t xml:space="preserve">Kisbér Város Önkormányzata 200-2009-2010. évi </t>
  </si>
  <si>
    <t>2010.évi ei.</t>
  </si>
  <si>
    <t xml:space="preserve">Kisbér Város Önkormányzata 2008. évi bevételei intézményenként </t>
  </si>
  <si>
    <t>2008. Évi előirányzatok</t>
  </si>
  <si>
    <t>Önállóan gazd. intézm. összesen:</t>
  </si>
  <si>
    <t>Részben önáll. gazd. int. összesen:</t>
  </si>
  <si>
    <t>Polg. Hiv. és részben önáll. gazd. int. összesen:</t>
  </si>
  <si>
    <t>2006. évi bev. előir.</t>
  </si>
  <si>
    <t>2006. évi int. fin. ei.</t>
  </si>
  <si>
    <t>2007. m. ei.</t>
  </si>
  <si>
    <t>2008.  er. ei.</t>
  </si>
  <si>
    <t>2008. er. ei.</t>
  </si>
  <si>
    <t xml:space="preserve">2008. évi int. fin. ei. </t>
  </si>
  <si>
    <t>bevételeinek és kiadásainak 2008. évi alakulása</t>
  </si>
  <si>
    <t xml:space="preserve">2007. er. ei. </t>
  </si>
  <si>
    <t>2008. e. ei.</t>
  </si>
  <si>
    <t>egyes 2008. évi bevételeinek és kiadásainak részletzése</t>
  </si>
  <si>
    <t>Részben önállóan gazdálkodó intézmények</t>
  </si>
  <si>
    <t>Önáll. g. int.</t>
  </si>
  <si>
    <t>CÖK</t>
  </si>
  <si>
    <t xml:space="preserve">Polgármesteri Hiatal 2008. évi kiadási terve  </t>
  </si>
  <si>
    <t>Cigány Kisebbségi Önkormányzat 2008. évi kiadásai és bevételei</t>
  </si>
  <si>
    <t>2008. évi előirányzat</t>
  </si>
  <si>
    <t xml:space="preserve">A Kisebbségi Önkormányzat az állami támogatáson kívül egyéb bevétellel nem számolt a 2008. évi tervezés során. </t>
  </si>
  <si>
    <t>2007. évi er. ei.</t>
  </si>
  <si>
    <t>2007. évi mód. ei.</t>
  </si>
  <si>
    <t xml:space="preserve">Kisbér Város Önkormányzata felhalmozási kiadásai 2008. évre </t>
  </si>
  <si>
    <t xml:space="preserve">Kisbér Város Önkormányzata és intézményei által fogalakoztatottak létszámának alakulása 2008. évben </t>
  </si>
  <si>
    <t>Foglalkoztatottak létszáma (2008. jan. 1.)                                                                        Főben</t>
  </si>
  <si>
    <t>Engedélyezett álláshelyek száma (2008.) Egész álláshelyben számítva</t>
  </si>
  <si>
    <t xml:space="preserve">Kisbér Város Önkormányzata 2008. évi állami hozzájárulásainak és SZJA bevételeinek jogcímenkénti alakulása </t>
  </si>
  <si>
    <t>2008. január 1.-én</t>
  </si>
  <si>
    <t xml:space="preserve">Törlesztés 2008. évben </t>
  </si>
  <si>
    <t>Tartozás összege 2008. jan. 1.-én</t>
  </si>
  <si>
    <t xml:space="preserve">2008. év </t>
  </si>
  <si>
    <t xml:space="preserve">2009. év  </t>
  </si>
  <si>
    <t xml:space="preserve">2010. év </t>
  </si>
  <si>
    <t xml:space="preserve">A táblázatban szereplő hosszú lejáratú kötelezettségek 2008. évi törlesztőrésze a 9/a. számú melléklet szerinit rövid lejáratú kötelezettségek összegét növeli. </t>
  </si>
  <si>
    <t xml:space="preserve">Kisbér Város Önkormányzata 2008. évi előirányzatfelhasználási és likviditási ütemterve </t>
  </si>
  <si>
    <t>Kisbér Város Önkormányzata 2008.évi</t>
  </si>
  <si>
    <t>Kisbér Város  Önkormányzata 2008. évi címrendje</t>
  </si>
  <si>
    <t>Polg. Hiv. kapcsolt részben önállóan g. int.</t>
  </si>
  <si>
    <t>Gyöngyszem Óvodda</t>
  </si>
  <si>
    <t xml:space="preserve">    -Építési feladatok </t>
  </si>
  <si>
    <t xml:space="preserve">    -Egyéb kapcsolódó feladatok </t>
  </si>
  <si>
    <t>Behuh. hitel ivóvíz Véncser d. (OTP)</t>
  </si>
  <si>
    <t>Int. műk.bev.és egy. saj. m. bev.</t>
  </si>
  <si>
    <t>Értékpapír műveletek</t>
  </si>
  <si>
    <t>Részesedések, értékpapírok vás.</t>
  </si>
  <si>
    <t>Beruházások és felújítási kiad.</t>
  </si>
  <si>
    <t>Műk. szüks. peszk. átvez.</t>
  </si>
  <si>
    <t>Műk. célú pénzeszk. átvezetés int. működtetéséhez</t>
  </si>
  <si>
    <t>Műk. c. peszk. átad. (NVK Zrt. lovarda)</t>
  </si>
  <si>
    <t>Értékpapírok, részesedések vásárlása</t>
  </si>
  <si>
    <t xml:space="preserve">Gépek, berend., immat. javak vásárlása </t>
  </si>
  <si>
    <t>Személygépkocsi vásárlás</t>
  </si>
  <si>
    <t>Ingatlanok. gépek , berend. felújítása</t>
  </si>
  <si>
    <t>Óvoda vizesblokk felújítás</t>
  </si>
  <si>
    <t>Rákóczi u. felújítás</t>
  </si>
  <si>
    <t>2008. évi  ei.</t>
  </si>
  <si>
    <t>Épület bontás Ménesköz</t>
  </si>
  <si>
    <t>Parkoló építés (belső)</t>
  </si>
  <si>
    <t>Fehérvári utca útép.</t>
  </si>
  <si>
    <t>Iskola bővítés (pályázat)</t>
  </si>
  <si>
    <t>Pályázati alap (telek kial., naturpark, utép…)</t>
  </si>
  <si>
    <t>Épületfelújítás (Óvoda)</t>
  </si>
  <si>
    <t>Pályázati alap felújítás (lift, épület…)</t>
  </si>
  <si>
    <t>Épületfelújítás (kiskastély fűtés, víz)</t>
  </si>
  <si>
    <t>Csatorna hálózat felújítás (ÉDV Rt.)</t>
  </si>
  <si>
    <t>Felhalmozási hitel (Városközp., víz körvez.)</t>
  </si>
  <si>
    <t xml:space="preserve">Készfizető kezesség Kisbér Víziközmű Társulat </t>
  </si>
  <si>
    <t>Beruházási hitel (Raiffeisen Bank Zrt.)   Városközpont, víz körvezeték</t>
  </si>
  <si>
    <t>2007.</t>
  </si>
  <si>
    <t>A táblázatban jelzett rövid lejáratú kötelezettségek összegét növeli a 11/b. számú mellékletben szereplő hosszú lejáratú kötelezettségek 2008. évi esedékes törlesztőrésze, melynek összege 37663 e Ft.</t>
  </si>
  <si>
    <t>Részesedések vásárlása</t>
  </si>
  <si>
    <t>Értékpapírok vásárlása</t>
  </si>
  <si>
    <t>Értékapírok vásárlása</t>
  </si>
  <si>
    <t>II.1.7.</t>
  </si>
  <si>
    <t>II.1.8.</t>
  </si>
  <si>
    <t xml:space="preserve">Központosított előirányzat </t>
  </si>
  <si>
    <t>Kötvény kibocsátás</t>
  </si>
  <si>
    <t>Forráshiány (+)/ Bevét. többlet (-)</t>
  </si>
  <si>
    <t>Önkorm. kv. tám. és SZJA bev., gépj.a.</t>
  </si>
  <si>
    <t>Technotrade</t>
  </si>
  <si>
    <t>KÖRICS</t>
  </si>
  <si>
    <t>ÉD Vízmű Zrt</t>
  </si>
  <si>
    <t>BCN rendszerház</t>
  </si>
  <si>
    <t>e-on</t>
  </si>
  <si>
    <t>KVI</t>
  </si>
  <si>
    <t>MOV CORPORATION</t>
  </si>
  <si>
    <t>Kisv.Önk.Orsz.Szöv.</t>
  </si>
  <si>
    <t>PICKUP Kft</t>
  </si>
  <si>
    <t>Picur és Anett</t>
  </si>
  <si>
    <t>Szélesút Kft</t>
  </si>
  <si>
    <t xml:space="preserve">b.) Gyámügyi igazg. fea. </t>
  </si>
  <si>
    <t>Üdülőhelyi feladatok</t>
  </si>
  <si>
    <t>Közművelődési és közgyűjteményi feladatatok</t>
  </si>
  <si>
    <t>Iskolai oktatás 1.évf. 8 hó</t>
  </si>
  <si>
    <t>Iskolai oktatás 2-3.évf. 8 hó</t>
  </si>
  <si>
    <t>Iskolai oktatás 4.évf. 8 hó</t>
  </si>
  <si>
    <t xml:space="preserve">Iskolai oktatás 5.évf.8 hó </t>
  </si>
  <si>
    <t xml:space="preserve">Iskolai oktatás 6.évf.8 hó </t>
  </si>
  <si>
    <t xml:space="preserve">Iskolai oktatás 7-8.évf.8 hó </t>
  </si>
  <si>
    <t xml:space="preserve">Középiskolai oktatás 9.évf.8 hó </t>
  </si>
  <si>
    <t xml:space="preserve">Középiskolai oktatás 10.évf.8 hó </t>
  </si>
  <si>
    <t xml:space="preserve">Középiskolai oktatás 11-13.évf.8 hó </t>
  </si>
  <si>
    <t>9. évf. felz.,szakisk.,szakközépisk. 1.szakk.évf. 8hó</t>
  </si>
  <si>
    <t>Szakiskola,szakközépisk.2. és további évf.8hó</t>
  </si>
  <si>
    <t>Ált. isk. 1-2.  évf. 4 hó</t>
  </si>
  <si>
    <t>Ált. isk.3.  évf. 4 hó</t>
  </si>
  <si>
    <t>Ált. isk. 5-6. évf. 4 hó</t>
  </si>
  <si>
    <t xml:space="preserve">Középiskolai oktatás 9-10.évf.4 hó </t>
  </si>
  <si>
    <t xml:space="preserve">Középiskolai oktatás 11-13.évf.4 hó </t>
  </si>
  <si>
    <t>9. évf. felz.,szakisk.,szakközépisk. 1-2.szakk.évf. 4hó</t>
  </si>
  <si>
    <t>Szakiskola,szakközépisk.3. és további évf.4hó</t>
  </si>
  <si>
    <t>Iskolai gyak.okt.szakisk. 9-10. évf. 8 hó</t>
  </si>
  <si>
    <t>Utolsó évf.képzés, képzési idő megh.1 évet 8hó</t>
  </si>
  <si>
    <t>Iskolai gyak.okt.szakisk. 9-10. évf. 4 hó</t>
  </si>
  <si>
    <t>Napközis foglalkozás 8 hó</t>
  </si>
  <si>
    <t>1-4.évfolyamos napközis foglalkoztatás 4hó</t>
  </si>
  <si>
    <t>Saj.nev.igényű - magántan.orv.igaz.vagy rehab.szakv.8hó</t>
  </si>
  <si>
    <t>Saj.nev.igényű - magántan.orv.igaz.vagy rehab.szakv.4hó</t>
  </si>
  <si>
    <t>Saj.nev.ig.- halmozottan fogy.tanulók 8hó</t>
  </si>
  <si>
    <t>Saj.nev.ig.- halmozottan fogy.tanulók 4hó</t>
  </si>
  <si>
    <t>Saj.nev.ig. - beszédfogy.,enyhe értelmi fogy.8hó</t>
  </si>
  <si>
    <t>Saj.nev.ig. - beszédfogy.,enyhe értelmi fogy.4hó</t>
  </si>
  <si>
    <t>Saj.nev.ig. - tartós,súlyos rendell.tanulók 8hó</t>
  </si>
  <si>
    <t>Saj.nev.ig. - tartós,súlyos rendell.tanulók 4hó</t>
  </si>
  <si>
    <t>Középisk, szakisk. 8 hó</t>
  </si>
  <si>
    <t>Középisk, szakisk. 4 hó</t>
  </si>
  <si>
    <t>Társulás óvoda, iskola 8 hó</t>
  </si>
  <si>
    <t>Társulás óvoda, iskola 4 hó</t>
  </si>
  <si>
    <t>Óvoda, iskola kedv. étk.8hó</t>
  </si>
  <si>
    <t>Óvoda, iskola kedv.étk. 4hó</t>
  </si>
  <si>
    <t>Ingyenes tankönyvellátás</t>
  </si>
  <si>
    <t xml:space="preserve">Címzett támogatás </t>
  </si>
  <si>
    <t>*32</t>
  </si>
  <si>
    <t>**62</t>
  </si>
  <si>
    <t>Kisbér Város Képviselő-testülete:-*A Városigazgatóság álláhelyeinek számát 2008. április 1.-től 15 főfoglalkozású álláshellyel csökkenti.</t>
  </si>
  <si>
    <t>ebből: eszközbesz. nettó ö.</t>
  </si>
  <si>
    <t>Kötvénykibocsátás</t>
  </si>
  <si>
    <t>Felhalm. célú peszk. átad.</t>
  </si>
  <si>
    <t>Értékpapír vásárlás</t>
  </si>
  <si>
    <t>15. sz. melléklet</t>
  </si>
  <si>
    <t>Költégvetési bevételek és kiadások  mérleg szerkezetben (nettósítva, összevontan)</t>
  </si>
  <si>
    <t>A melléklet az önkormányzat bevételeinek és kiadásainak tervezett összegét és összetételét tartalmazza főbb bevételi és kiadási jogcímenként, összevontan, mérlegszerkezetben. A táblázatban a főbb jogcímcsoportok adatai szerepelnek. Az összehasonlíthatóság érdekében 2 év adata szerepel a táblázatban.</t>
  </si>
  <si>
    <t>Működési célú bevételek és kiadások mérleg szerkezetben (nettósítva, összevontan)</t>
  </si>
  <si>
    <t>A melléklet az önkormányzat összevont, nettósított tervezett bevételi és kiadási főösszegéből a működési bevételek és kiadások részletezését tartalmazza a főbb bevételi és kiadási jogcímek szerinti részletezésben. Az összehasonlíthatóság érdekében az előző év eredeti és módosított előirányzat adatait is tartalmazza a táblázat.</t>
  </si>
  <si>
    <t>Felhalmozási célú bevételek és kiadások mérleg szerkezetben (nettósítva, összevontan)</t>
  </si>
  <si>
    <t>A melléklet az önkormányzat összevont, nettósított tervezett bevételi és kiadási főösszegéből a felhalmozási bevételek és kiadások részletezését tartalmazza a főbb bevételi és kiadási jogcímek szerinti részletezésben. Az összehasonlíthatóság érdekében az előző év eredeti és módosított előirányzat adatait is tartalmazza a táblázat.</t>
  </si>
  <si>
    <t>Bevételek és kiadások 3 éves tervadatai (jelleg szerint, nettósítva, összevontan)</t>
  </si>
  <si>
    <t xml:space="preserve">A melléklet az önkormányzat nettósított tervezett bevételi és kiadási főösszegének működési és  felhalmozási bevételek és kiadások részletezését tartalmazza a főbb bevételi és kiadási jogcímek szerinti részletezésben a tervidőszakra és az azt követő két költségvetési évre vonatkozóan. </t>
  </si>
  <si>
    <t>Kiadások intézményenként (jelleg és jogcím szerint, nettósítva)</t>
  </si>
  <si>
    <t>A melléklet az önkormányzat tervezett kiadási főösszegének intézmények és kiadási jogcímek szerinti részletezését tartalmazza. A táblázat a halmozott és a halmozódás nélküli kiadások összegét egyaránt bemutatja. A halmozódást az intézményfinanszírozás összege okozza, mely korrekcióval (levonással) kiküszübölhető.</t>
  </si>
  <si>
    <t>Bevételek intézményenként (jelleg és jogcím szerint, nettósítva)</t>
  </si>
  <si>
    <t>A melléklet az önkormányzat tervezett bevételi főösszegének intézmények és bevételi jogcímek szerinti részletezését tartalmazza. A táblázat a halmozott és a halmozódás nélküli bevételek összegét egyaránt bemutatja. A halmozódást az intézményfinanszírozás összege okozza, mely korrekcióval (levonással) kiküszübölhető.</t>
  </si>
  <si>
    <t>Bevételek és kiadások  jogcím szerinti részletezése</t>
  </si>
  <si>
    <t>A melléklet az önkormányzat bevételeinek és kiadásainak tervezett összegét és összetételét tartalmazza főbb bevételi és kiadási jogcímek szerinti részletezésben. Az összehasonlíthatóság érdekében 2 év adata szerepel a táblázatban.</t>
  </si>
  <si>
    <t>Egyes kiemelt bevételek és kiadások  jogcímek és intézmények szerinti részletezése</t>
  </si>
  <si>
    <t xml:space="preserve">A melléklet az önkormányzat egyes kiemelt bevételeinek és kiadásainak tervezett összegét és összetételét tartalmazza főbb bevételi és kiadási jogcímek, valamint intézmények szerinti részletezésben. </t>
  </si>
  <si>
    <t>Polgármesteri Hivatal kiadásainak alakulása, társadalmi és szoc. pol. Juttatások részletezése</t>
  </si>
  <si>
    <t>A melléklet a Polgármesteri Hivatal által ellátandó eladatok kiadási előirányzatát, valamit a társadalmi és szociálpolitikain juttatások jogcímek szerinti részletezését tartalmazza. PH kiadásain belül polgármeser és képviselők, hivatali dolgozók juttatásai, hivatali működéshez kapcsolódó dologi kiadások, önkormányzati beruházások és felújítások, pénzeszköz átadások, hiteltörlesztések....</t>
  </si>
  <si>
    <t>CÖK kiadásai és bevételei</t>
  </si>
  <si>
    <t xml:space="preserve">A melléklet a Cigány Kisebbségi önkormnányzat tervezett kiadásainak és bevételeinek összegét tartalmazza kiemelt jogcímek szerinti bontásban. Összehasonlíthatóság érdekében 2 év adatát tartalmazza a táblázat. </t>
  </si>
  <si>
    <t xml:space="preserve">A melléklet az önkormnányzat tervezett felhalmozási jellegű  kiadásainak összegét tartalmazza kiadási jellegek, intézmények és feladatok szerinti részletezésben. Összehasonlíthatóság érdekében 2 év adatát tartalmazza a táblázat. </t>
  </si>
  <si>
    <t>Létszámok alakulása</t>
  </si>
  <si>
    <t xml:space="preserve">A melléklet az önkormnányzat engedélyezett létszámkeretének alakulsát tartlamazza, intézmények és foglalkozatási tipusok szerinti bontásban. Az összehasonlíthatóság érdekében a táblázat az előző év záró foglalkoztatási adatai is tartalmazza.   </t>
  </si>
  <si>
    <t>Állami hozzájáulások</t>
  </si>
  <si>
    <t xml:space="preserve">A melléklet az önkormányzatot megilleető állami hozzájáulások, támogaátsok, kiegészítések és átangedett bevételek jogcímek szerinti részletezését tatalmazza.  </t>
  </si>
  <si>
    <t xml:space="preserve">Rövid lejáratú kötelezettségek </t>
  </si>
  <si>
    <t xml:space="preserve">A melléklet az önkormányzat év elején meglévő, rövid lejáratú kötelezetségeinek összegét jogosultak és összeg szerinti részletezésben tartalmazza. A részben önállóan gazdálkodó intézmények rövid lejáratú kötelezettségit a táblázat intézményi bontásban tartlamazza. A táblázat a hosszú lejáratú kötelezettségekből az időszak során esedékessé váló (rövid lejáratúvá váló összeget) törlesztés összegét nem tartlamazza. </t>
  </si>
  <si>
    <t xml:space="preserve">Hosszú lejáratú kötelezettségek </t>
  </si>
  <si>
    <t xml:space="preserve">A melléklet az önkormányzat év elején meglévő,hosszú lejáratú kötelezetségeinek összegét keletkezési idő és jogcím, valamint meglévő kötelezettség és esedékes törlesztés szerinti részletezésben tartalmazza.  A táblázat a hosszú lejáratú kötelezettségekből az időszak során esedékessé váló (rövid lejáratúvá váló összeget) törlesztés összegét is tartlamazza. </t>
  </si>
  <si>
    <t>Előirányzat felhasználási és likviditási ütemterv</t>
  </si>
  <si>
    <t xml:space="preserve">A melléklet az önkormányzat tervezett bevételeinek és kiadásainak ütemezést, tehát az előirányzat felhasználási, valamint ezek alapján a likviditási ütemtrvét tartalmazza. </t>
  </si>
  <si>
    <t xml:space="preserve">Támogatással megvalósuló beruházások </t>
  </si>
  <si>
    <t>EU források felhasználásával megvalósuló feladatok kiadásinak és bevételeinek részletezése</t>
  </si>
  <si>
    <t>Önkormányzat által bizotsítandó kedvezmények</t>
  </si>
  <si>
    <t xml:space="preserve">A táblázat az önkormányzat által a tervidőszak során bizotsítandó kedvezmények részletezését tartalmazza megnevezés, jogcím, érintettek száma, kedvezmény mértéke, valamint a biztosított kedvezmény halmozott összege szerinti részletezésben. </t>
  </si>
  <si>
    <t>Címrend</t>
  </si>
  <si>
    <t>A melléklet az önkormányzat címrendjét tartlamazza. ( cím, szám, alszám, gazdálkodási forma, megnevezés szerinti részletezésben)</t>
  </si>
  <si>
    <t>Kisbér Város Önkormányzata  Önkormányzata által 2008. évben biztosítandó kedvezmények</t>
  </si>
  <si>
    <t>Kedvezmény</t>
  </si>
  <si>
    <t>érintettek száma</t>
  </si>
  <si>
    <t>kedvezmény mértéke</t>
  </si>
  <si>
    <t>jogcíme</t>
  </si>
  <si>
    <t>összege</t>
  </si>
  <si>
    <t>nem ism.</t>
  </si>
  <si>
    <t>100 m2-ig 100 %</t>
  </si>
  <si>
    <t>adórendelet 4 § (3)</t>
  </si>
  <si>
    <t>Kommunálisadó</t>
  </si>
  <si>
    <t>70 év feletti egyedülálló 50 %</t>
  </si>
  <si>
    <t>adórendelet 11 § (1)</t>
  </si>
  <si>
    <t>1.365.000.-</t>
  </si>
  <si>
    <t>méltányosság</t>
  </si>
  <si>
    <t>adórendelet 11 § (2)</t>
  </si>
  <si>
    <t>60.000.-</t>
  </si>
  <si>
    <t>helyi vállalkozó 100 %</t>
  </si>
  <si>
    <t>adórendelet 13 § (2)</t>
  </si>
  <si>
    <t>magánvállalkozó 60 év felett 100 %</t>
  </si>
  <si>
    <t>adórendelet 8 § (1)</t>
  </si>
  <si>
    <t>ősterm., kisterm. 3 ha alatt 100 %</t>
  </si>
  <si>
    <t>adórendelet 8 § (3)</t>
  </si>
  <si>
    <t>piaci vásározó, ideig. ip. tv. 70 %</t>
  </si>
  <si>
    <t>adórendelet 8 § (4)</t>
  </si>
  <si>
    <t>0.-</t>
  </si>
  <si>
    <t xml:space="preserve">                                                - **A Petőfi Sándor Általános Iskola álláshelyeinke számát 2008. március 1.-től 1 főfoglalkozású álláshellyel csökkenti</t>
  </si>
  <si>
    <t>16. sz. melléklet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</si>
</sst>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24">
    <font>
      <sz val="10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9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i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7"/>
      <name val="Arial CE"/>
      <family val="0"/>
    </font>
    <font>
      <i/>
      <sz val="7"/>
      <name val="Arial CE"/>
      <family val="0"/>
    </font>
    <font>
      <b/>
      <i/>
      <sz val="7"/>
      <name val="Arial CE"/>
      <family val="0"/>
    </font>
    <font>
      <b/>
      <sz val="7"/>
      <name val="Arial CE"/>
      <family val="0"/>
    </font>
    <font>
      <sz val="5"/>
      <name val="Arial CE"/>
      <family val="0"/>
    </font>
    <font>
      <b/>
      <sz val="5"/>
      <name val="Arial CE"/>
      <family val="0"/>
    </font>
    <font>
      <b/>
      <u val="single"/>
      <sz val="8"/>
      <name val="Arial CE"/>
      <family val="0"/>
    </font>
    <font>
      <u val="single"/>
      <sz val="7"/>
      <name val="Arial CE"/>
      <family val="0"/>
    </font>
    <font>
      <b/>
      <u val="single"/>
      <sz val="10"/>
      <name val="Arial CE"/>
      <family val="0"/>
    </font>
    <font>
      <b/>
      <sz val="10"/>
      <name val="Arial"/>
      <family val="2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3" xfId="0" applyFill="1" applyBorder="1" applyAlignment="1">
      <alignment horizontal="left"/>
    </xf>
    <xf numFmtId="0" fontId="0" fillId="0" borderId="8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3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0" fontId="2" fillId="0" borderId="23" xfId="0" applyFont="1" applyFill="1" applyBorder="1" applyAlignment="1">
      <alignment horizontal="centerContinuous"/>
    </xf>
    <xf numFmtId="0" fontId="2" fillId="0" borderId="24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0" fillId="0" borderId="6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/>
    </xf>
    <xf numFmtId="0" fontId="7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7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6" fillId="0" borderId="8" xfId="0" applyFont="1" applyBorder="1" applyAlignment="1">
      <alignment/>
    </xf>
    <xf numFmtId="0" fontId="7" fillId="0" borderId="28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6" fillId="0" borderId="29" xfId="0" applyFont="1" applyFill="1" applyBorder="1" applyAlignment="1">
      <alignment/>
    </xf>
    <xf numFmtId="0" fontId="7" fillId="0" borderId="30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29" xfId="0" applyFont="1" applyFill="1" applyBorder="1" applyAlignment="1">
      <alignment/>
    </xf>
    <xf numFmtId="0" fontId="4" fillId="0" borderId="31" xfId="0" applyFont="1" applyFill="1" applyBorder="1" applyAlignment="1">
      <alignment horizontal="left"/>
    </xf>
    <xf numFmtId="0" fontId="4" fillId="0" borderId="32" xfId="0" applyFont="1" applyFill="1" applyBorder="1" applyAlignment="1">
      <alignment/>
    </xf>
    <xf numFmtId="0" fontId="7" fillId="0" borderId="33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6" fillId="0" borderId="35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36" xfId="0" applyFont="1" applyFill="1" applyBorder="1" applyAlignment="1">
      <alignment horizontal="left"/>
    </xf>
    <xf numFmtId="0" fontId="6" fillId="0" borderId="37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0" fillId="0" borderId="37" xfId="0" applyBorder="1" applyAlignment="1">
      <alignment/>
    </xf>
    <xf numFmtId="0" fontId="7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2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38" xfId="0" applyBorder="1" applyAlignment="1">
      <alignment/>
    </xf>
    <xf numFmtId="0" fontId="0" fillId="0" borderId="30" xfId="0" applyBorder="1" applyAlignment="1">
      <alignment/>
    </xf>
    <xf numFmtId="0" fontId="9" fillId="0" borderId="39" xfId="0" applyFont="1" applyBorder="1" applyAlignment="1">
      <alignment/>
    </xf>
    <xf numFmtId="0" fontId="0" fillId="0" borderId="40" xfId="0" applyBorder="1" applyAlignment="1">
      <alignment/>
    </xf>
    <xf numFmtId="0" fontId="9" fillId="0" borderId="41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8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2" fillId="0" borderId="42" xfId="0" applyFont="1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7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4" fillId="0" borderId="3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25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50" xfId="0" applyFill="1" applyBorder="1" applyAlignment="1">
      <alignment/>
    </xf>
    <xf numFmtId="0" fontId="6" fillId="0" borderId="8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6" fillId="0" borderId="51" xfId="0" applyFont="1" applyFill="1" applyBorder="1" applyAlignment="1">
      <alignment horizontal="left" wrapText="1" shrinkToFit="1"/>
    </xf>
    <xf numFmtId="0" fontId="0" fillId="0" borderId="17" xfId="0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2" fillId="0" borderId="28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44" xfId="0" applyBorder="1" applyAlignment="1">
      <alignment/>
    </xf>
    <xf numFmtId="0" fontId="0" fillId="0" borderId="49" xfId="0" applyBorder="1" applyAlignment="1">
      <alignment/>
    </xf>
    <xf numFmtId="0" fontId="0" fillId="0" borderId="46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0" borderId="54" xfId="0" applyFont="1" applyBorder="1" applyAlignment="1">
      <alignment/>
    </xf>
    <xf numFmtId="0" fontId="2" fillId="0" borderId="44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47" xfId="0" applyBorder="1" applyAlignment="1">
      <alignment/>
    </xf>
    <xf numFmtId="0" fontId="0" fillId="0" borderId="34" xfId="0" applyBorder="1" applyAlignment="1">
      <alignment/>
    </xf>
    <xf numFmtId="0" fontId="2" fillId="0" borderId="0" xfId="0" applyFont="1" applyBorder="1" applyAlignment="1">
      <alignment/>
    </xf>
    <xf numFmtId="0" fontId="2" fillId="0" borderId="47" xfId="0" applyFont="1" applyBorder="1" applyAlignment="1">
      <alignment/>
    </xf>
    <xf numFmtId="0" fontId="0" fillId="0" borderId="55" xfId="0" applyBorder="1" applyAlignment="1">
      <alignment/>
    </xf>
    <xf numFmtId="0" fontId="12" fillId="0" borderId="44" xfId="0" applyFont="1" applyBorder="1" applyAlignment="1">
      <alignment/>
    </xf>
    <xf numFmtId="0" fontId="6" fillId="0" borderId="44" xfId="0" applyFont="1" applyBorder="1" applyAlignment="1">
      <alignment/>
    </xf>
    <xf numFmtId="1" fontId="0" fillId="0" borderId="46" xfId="0" applyNumberFormat="1" applyFill="1" applyBorder="1" applyAlignment="1">
      <alignment/>
    </xf>
    <xf numFmtId="0" fontId="2" fillId="0" borderId="0" xfId="0" applyFont="1" applyAlignment="1">
      <alignment/>
    </xf>
    <xf numFmtId="0" fontId="7" fillId="0" borderId="30" xfId="0" applyFont="1" applyFill="1" applyBorder="1" applyAlignment="1">
      <alignment horizontal="left"/>
    </xf>
    <xf numFmtId="0" fontId="7" fillId="0" borderId="51" xfId="0" applyFont="1" applyFill="1" applyBorder="1" applyAlignment="1">
      <alignment horizontal="left"/>
    </xf>
    <xf numFmtId="0" fontId="6" fillId="0" borderId="53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7" fillId="0" borderId="5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8" fillId="0" borderId="30" xfId="0" applyFont="1" applyFill="1" applyBorder="1" applyAlignment="1">
      <alignment horizontal="left" wrapText="1"/>
    </xf>
    <xf numFmtId="0" fontId="8" fillId="0" borderId="31" xfId="0" applyFont="1" applyFill="1" applyBorder="1" applyAlignment="1">
      <alignment/>
    </xf>
    <xf numFmtId="0" fontId="6" fillId="0" borderId="23" xfId="0" applyFont="1" applyBorder="1" applyAlignment="1">
      <alignment/>
    </xf>
    <xf numFmtId="0" fontId="6" fillId="0" borderId="56" xfId="0" applyFont="1" applyBorder="1" applyAlignment="1">
      <alignment/>
    </xf>
    <xf numFmtId="0" fontId="6" fillId="0" borderId="57" xfId="0" applyFont="1" applyBorder="1" applyAlignment="1">
      <alignment/>
    </xf>
    <xf numFmtId="0" fontId="7" fillId="0" borderId="30" xfId="0" applyFont="1" applyBorder="1" applyAlignment="1">
      <alignment wrapText="1"/>
    </xf>
    <xf numFmtId="0" fontId="7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6" fillId="0" borderId="34" xfId="0" applyFont="1" applyFill="1" applyBorder="1" applyAlignment="1">
      <alignment horizontal="left"/>
    </xf>
    <xf numFmtId="0" fontId="6" fillId="0" borderId="35" xfId="0" applyFont="1" applyFill="1" applyBorder="1" applyAlignment="1">
      <alignment/>
    </xf>
    <xf numFmtId="0" fontId="3" fillId="0" borderId="58" xfId="0" applyFont="1" applyFill="1" applyBorder="1" applyAlignment="1">
      <alignment horizontal="center" wrapText="1"/>
    </xf>
    <xf numFmtId="0" fontId="0" fillId="0" borderId="59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37" xfId="0" applyFill="1" applyBorder="1" applyAlignment="1">
      <alignment/>
    </xf>
    <xf numFmtId="0" fontId="2" fillId="0" borderId="58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60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center" wrapText="1"/>
    </xf>
    <xf numFmtId="0" fontId="3" fillId="0" borderId="61" xfId="0" applyFont="1" applyFill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64" xfId="0" applyFont="1" applyBorder="1" applyAlignment="1">
      <alignment/>
    </xf>
    <xf numFmtId="0" fontId="2" fillId="0" borderId="50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60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center" wrapText="1"/>
    </xf>
    <xf numFmtId="0" fontId="3" fillId="0" borderId="61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1" fillId="0" borderId="30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/>
    </xf>
    <xf numFmtId="0" fontId="4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0" xfId="0" applyFont="1" applyAlignment="1">
      <alignment/>
    </xf>
    <xf numFmtId="0" fontId="6" fillId="0" borderId="38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wrapText="1"/>
    </xf>
    <xf numFmtId="0" fontId="13" fillId="0" borderId="28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Alignment="1">
      <alignment/>
    </xf>
    <xf numFmtId="0" fontId="14" fillId="0" borderId="3" xfId="0" applyFont="1" applyBorder="1" applyAlignment="1">
      <alignment/>
    </xf>
    <xf numFmtId="0" fontId="15" fillId="0" borderId="3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0" fillId="0" borderId="6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23" xfId="0" applyFont="1" applyFill="1" applyBorder="1" applyAlignment="1">
      <alignment horizontal="center" wrapText="1"/>
    </xf>
    <xf numFmtId="0" fontId="13" fillId="0" borderId="3" xfId="0" applyFont="1" applyBorder="1" applyAlignment="1">
      <alignment/>
    </xf>
    <xf numFmtId="0" fontId="13" fillId="0" borderId="3" xfId="0" applyFont="1" applyFill="1" applyBorder="1" applyAlignment="1">
      <alignment horizontal="left"/>
    </xf>
    <xf numFmtId="0" fontId="13" fillId="0" borderId="8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0" fontId="13" fillId="0" borderId="55" xfId="0" applyFont="1" applyFill="1" applyBorder="1" applyAlignment="1">
      <alignment/>
    </xf>
    <xf numFmtId="0" fontId="13" fillId="0" borderId="66" xfId="0" applyFont="1" applyFill="1" applyBorder="1" applyAlignment="1">
      <alignment/>
    </xf>
    <xf numFmtId="0" fontId="16" fillId="0" borderId="28" xfId="0" applyFont="1" applyFill="1" applyBorder="1" applyAlignment="1">
      <alignment horizontal="left"/>
    </xf>
    <xf numFmtId="0" fontId="13" fillId="0" borderId="14" xfId="0" applyFont="1" applyFill="1" applyBorder="1" applyAlignment="1">
      <alignment/>
    </xf>
    <xf numFmtId="0" fontId="16" fillId="0" borderId="1" xfId="0" applyFont="1" applyFill="1" applyBorder="1" applyAlignment="1">
      <alignment horizontal="left"/>
    </xf>
    <xf numFmtId="0" fontId="13" fillId="0" borderId="38" xfId="0" applyFont="1" applyFill="1" applyBorder="1" applyAlignment="1">
      <alignment/>
    </xf>
    <xf numFmtId="0" fontId="13" fillId="0" borderId="67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68" xfId="0" applyFont="1" applyFill="1" applyBorder="1" applyAlignment="1">
      <alignment/>
    </xf>
    <xf numFmtId="0" fontId="13" fillId="0" borderId="8" xfId="0" applyFont="1" applyBorder="1" applyAlignment="1">
      <alignment/>
    </xf>
    <xf numFmtId="0" fontId="16" fillId="0" borderId="3" xfId="0" applyFont="1" applyFill="1" applyBorder="1" applyAlignment="1">
      <alignment horizontal="left"/>
    </xf>
    <xf numFmtId="0" fontId="16" fillId="0" borderId="4" xfId="0" applyFont="1" applyFill="1" applyBorder="1" applyAlignment="1">
      <alignment/>
    </xf>
    <xf numFmtId="0" fontId="16" fillId="0" borderId="55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0" fillId="0" borderId="0" xfId="0" applyFont="1" applyAlignment="1">
      <alignment/>
    </xf>
    <xf numFmtId="0" fontId="13" fillId="0" borderId="16" xfId="0" applyFont="1" applyBorder="1" applyAlignment="1">
      <alignment/>
    </xf>
    <xf numFmtId="0" fontId="16" fillId="0" borderId="30" xfId="0" applyFont="1" applyFill="1" applyBorder="1" applyAlignment="1">
      <alignment horizontal="left" wrapText="1"/>
    </xf>
    <xf numFmtId="0" fontId="16" fillId="0" borderId="31" xfId="0" applyFont="1" applyFill="1" applyBorder="1" applyAlignment="1">
      <alignment/>
    </xf>
    <xf numFmtId="0" fontId="16" fillId="0" borderId="58" xfId="0" applyFont="1" applyFill="1" applyBorder="1" applyAlignment="1">
      <alignment/>
    </xf>
    <xf numFmtId="0" fontId="16" fillId="0" borderId="30" xfId="0" applyFont="1" applyBorder="1" applyAlignment="1">
      <alignment/>
    </xf>
    <xf numFmtId="0" fontId="16" fillId="0" borderId="31" xfId="0" applyFont="1" applyBorder="1" applyAlignment="1">
      <alignment/>
    </xf>
    <xf numFmtId="0" fontId="17" fillId="0" borderId="30" xfId="0" applyFont="1" applyFill="1" applyBorder="1" applyAlignment="1">
      <alignment horizontal="left" wrapText="1"/>
    </xf>
    <xf numFmtId="0" fontId="16" fillId="0" borderId="48" xfId="0" applyFont="1" applyFill="1" applyBorder="1" applyAlignment="1">
      <alignment/>
    </xf>
    <xf numFmtId="0" fontId="16" fillId="0" borderId="32" xfId="0" applyFont="1" applyFill="1" applyBorder="1" applyAlignment="1">
      <alignment/>
    </xf>
    <xf numFmtId="0" fontId="16" fillId="0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69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7" fillId="0" borderId="32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6" fillId="0" borderId="55" xfId="0" applyFont="1" applyFill="1" applyBorder="1" applyAlignment="1">
      <alignment/>
    </xf>
    <xf numFmtId="0" fontId="6" fillId="0" borderId="55" xfId="0" applyFont="1" applyFill="1" applyBorder="1" applyAlignment="1">
      <alignment/>
    </xf>
    <xf numFmtId="0" fontId="7" fillId="0" borderId="17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0" fontId="4" fillId="0" borderId="8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4" xfId="0" applyFont="1" applyFill="1" applyBorder="1" applyAlignment="1">
      <alignment/>
    </xf>
    <xf numFmtId="0" fontId="7" fillId="0" borderId="11" xfId="0" applyFont="1" applyBorder="1" applyAlignment="1">
      <alignment/>
    </xf>
    <xf numFmtId="0" fontId="0" fillId="0" borderId="70" xfId="0" applyBorder="1" applyAlignment="1">
      <alignment/>
    </xf>
    <xf numFmtId="0" fontId="0" fillId="0" borderId="54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36" xfId="0" applyFont="1" applyBorder="1" applyAlignment="1">
      <alignment/>
    </xf>
    <xf numFmtId="0" fontId="7" fillId="0" borderId="30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64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50" xfId="0" applyFont="1" applyBorder="1" applyAlignment="1">
      <alignment/>
    </xf>
    <xf numFmtId="0" fontId="0" fillId="0" borderId="71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67" xfId="0" applyFill="1" applyBorder="1" applyAlignment="1">
      <alignment/>
    </xf>
    <xf numFmtId="0" fontId="0" fillId="0" borderId="72" xfId="0" applyFill="1" applyBorder="1" applyAlignment="1">
      <alignment/>
    </xf>
    <xf numFmtId="0" fontId="0" fillId="0" borderId="61" xfId="0" applyFill="1" applyBorder="1" applyAlignment="1">
      <alignment/>
    </xf>
    <xf numFmtId="0" fontId="7" fillId="0" borderId="46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8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Alignment="1">
      <alignment horizontal="right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 wrapText="1"/>
    </xf>
    <xf numFmtId="0" fontId="0" fillId="0" borderId="31" xfId="0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3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60" xfId="0" applyBorder="1" applyAlignment="1">
      <alignment/>
    </xf>
    <xf numFmtId="0" fontId="2" fillId="0" borderId="0" xfId="0" applyFont="1" applyAlignment="1">
      <alignment/>
    </xf>
    <xf numFmtId="0" fontId="0" fillId="0" borderId="51" xfId="0" applyBorder="1" applyAlignment="1">
      <alignment/>
    </xf>
    <xf numFmtId="0" fontId="2" fillId="0" borderId="5" xfId="0" applyFont="1" applyBorder="1" applyAlignment="1">
      <alignment/>
    </xf>
    <xf numFmtId="0" fontId="0" fillId="0" borderId="10" xfId="0" applyBorder="1" applyAlignment="1">
      <alignment/>
    </xf>
    <xf numFmtId="0" fontId="4" fillId="0" borderId="30" xfId="0" applyFont="1" applyBorder="1" applyAlignment="1">
      <alignment/>
    </xf>
    <xf numFmtId="0" fontId="4" fillId="0" borderId="3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16" xfId="0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left"/>
    </xf>
    <xf numFmtId="0" fontId="6" fillId="0" borderId="2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23" xfId="0" applyFont="1" applyFill="1" applyBorder="1" applyAlignment="1">
      <alignment horizontal="center" wrapText="1"/>
    </xf>
    <xf numFmtId="0" fontId="0" fillId="0" borderId="50" xfId="0" applyBorder="1" applyAlignment="1">
      <alignment/>
    </xf>
    <xf numFmtId="0" fontId="13" fillId="0" borderId="28" xfId="0" applyFont="1" applyBorder="1" applyAlignment="1">
      <alignment wrapText="1"/>
    </xf>
    <xf numFmtId="0" fontId="16" fillId="0" borderId="25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6" fillId="0" borderId="28" xfId="0" applyFont="1" applyFill="1" applyBorder="1" applyAlignment="1">
      <alignment horizontal="left"/>
    </xf>
    <xf numFmtId="0" fontId="6" fillId="0" borderId="14" xfId="0" applyFont="1" applyFill="1" applyBorder="1" applyAlignment="1">
      <alignment wrapText="1"/>
    </xf>
    <xf numFmtId="0" fontId="6" fillId="0" borderId="52" xfId="0" applyFont="1" applyFill="1" applyBorder="1" applyAlignment="1">
      <alignment/>
    </xf>
    <xf numFmtId="0" fontId="6" fillId="0" borderId="62" xfId="0" applyFont="1" applyBorder="1" applyAlignment="1">
      <alignment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/>
    </xf>
    <xf numFmtId="0" fontId="7" fillId="0" borderId="76" xfId="0" applyFont="1" applyFill="1" applyBorder="1" applyAlignment="1">
      <alignment/>
    </xf>
    <xf numFmtId="0" fontId="8" fillId="0" borderId="3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8" fillId="0" borderId="68" xfId="0" applyFont="1" applyFill="1" applyBorder="1" applyAlignment="1">
      <alignment/>
    </xf>
    <xf numFmtId="0" fontId="6" fillId="0" borderId="49" xfId="0" applyFont="1" applyBorder="1" applyAlignment="1">
      <alignment/>
    </xf>
    <xf numFmtId="0" fontId="7" fillId="0" borderId="28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left" wrapText="1"/>
    </xf>
    <xf numFmtId="0" fontId="7" fillId="0" borderId="73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67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77" xfId="0" applyFont="1" applyBorder="1" applyAlignment="1">
      <alignment/>
    </xf>
    <xf numFmtId="0" fontId="7" fillId="0" borderId="76" xfId="0" applyFont="1" applyFill="1" applyBorder="1" applyAlignment="1">
      <alignment horizontal="center" wrapText="1"/>
    </xf>
    <xf numFmtId="0" fontId="7" fillId="0" borderId="78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/>
    </xf>
    <xf numFmtId="0" fontId="6" fillId="0" borderId="71" xfId="0" applyFont="1" applyFill="1" applyBorder="1" applyAlignment="1">
      <alignment/>
    </xf>
    <xf numFmtId="0" fontId="7" fillId="0" borderId="15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6" fillId="0" borderId="59" xfId="0" applyFont="1" applyBorder="1" applyAlignment="1">
      <alignment horizontal="center" wrapText="1"/>
    </xf>
    <xf numFmtId="0" fontId="6" fillId="0" borderId="66" xfId="0" applyFont="1" applyBorder="1" applyAlignment="1">
      <alignment horizontal="center" wrapText="1"/>
    </xf>
    <xf numFmtId="0" fontId="6" fillId="0" borderId="6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6" fillId="0" borderId="72" xfId="0" applyFont="1" applyBorder="1" applyAlignment="1">
      <alignment/>
    </xf>
    <xf numFmtId="0" fontId="7" fillId="0" borderId="25" xfId="0" applyFont="1" applyFill="1" applyBorder="1" applyAlignment="1">
      <alignment horizontal="left"/>
    </xf>
    <xf numFmtId="0" fontId="6" fillId="0" borderId="26" xfId="0" applyFont="1" applyFill="1" applyBorder="1" applyAlignment="1">
      <alignment/>
    </xf>
    <xf numFmtId="0" fontId="6" fillId="0" borderId="7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6" fillId="0" borderId="80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6" fillId="0" borderId="65" xfId="0" applyFont="1" applyFill="1" applyBorder="1" applyAlignment="1">
      <alignment/>
    </xf>
    <xf numFmtId="0" fontId="6" fillId="0" borderId="68" xfId="0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8" fillId="0" borderId="45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5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19" fillId="0" borderId="31" xfId="0" applyFont="1" applyBorder="1" applyAlignment="1">
      <alignment/>
    </xf>
    <xf numFmtId="0" fontId="19" fillId="0" borderId="48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45" xfId="0" applyFont="1" applyBorder="1" applyAlignment="1">
      <alignment/>
    </xf>
    <xf numFmtId="0" fontId="19" fillId="0" borderId="61" xfId="0" applyFont="1" applyBorder="1" applyAlignment="1">
      <alignment/>
    </xf>
    <xf numFmtId="0" fontId="19" fillId="0" borderId="58" xfId="0" applyFont="1" applyBorder="1" applyAlignment="1">
      <alignment/>
    </xf>
    <xf numFmtId="0" fontId="3" fillId="0" borderId="50" xfId="0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left"/>
    </xf>
    <xf numFmtId="0" fontId="13" fillId="0" borderId="28" xfId="0" applyFont="1" applyFill="1" applyBorder="1" applyAlignment="1">
      <alignment horizontal="left"/>
    </xf>
    <xf numFmtId="0" fontId="13" fillId="0" borderId="22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16" fillId="0" borderId="6" xfId="0" applyFont="1" applyFill="1" applyBorder="1" applyAlignment="1">
      <alignment horizontal="center" wrapText="1"/>
    </xf>
    <xf numFmtId="0" fontId="16" fillId="0" borderId="73" xfId="0" applyFont="1" applyFill="1" applyBorder="1" applyAlignment="1">
      <alignment horizontal="center" wrapText="1"/>
    </xf>
    <xf numFmtId="0" fontId="16" fillId="0" borderId="63" xfId="0" applyFont="1" applyFill="1" applyBorder="1" applyAlignment="1">
      <alignment horizontal="center" wrapText="1"/>
    </xf>
    <xf numFmtId="0" fontId="13" fillId="0" borderId="5" xfId="0" applyFont="1" applyBorder="1" applyAlignment="1">
      <alignment wrapText="1"/>
    </xf>
    <xf numFmtId="0" fontId="13" fillId="0" borderId="59" xfId="0" applyFont="1" applyBorder="1" applyAlignment="1">
      <alignment wrapText="1"/>
    </xf>
    <xf numFmtId="0" fontId="16" fillId="0" borderId="7" xfId="0" applyFont="1" applyFill="1" applyBorder="1" applyAlignment="1">
      <alignment horizontal="center" wrapText="1"/>
    </xf>
    <xf numFmtId="0" fontId="13" fillId="0" borderId="52" xfId="0" applyFont="1" applyFill="1" applyBorder="1" applyAlignment="1">
      <alignment/>
    </xf>
    <xf numFmtId="0" fontId="13" fillId="0" borderId="53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35" xfId="0" applyFont="1" applyFill="1" applyBorder="1" applyAlignment="1">
      <alignment/>
    </xf>
    <xf numFmtId="0" fontId="16" fillId="0" borderId="45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53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6" fillId="0" borderId="61" xfId="0" applyFont="1" applyFill="1" applyBorder="1" applyAlignment="1">
      <alignment/>
    </xf>
    <xf numFmtId="0" fontId="16" fillId="0" borderId="5" xfId="0" applyFont="1" applyFill="1" applyBorder="1" applyAlignment="1">
      <alignment horizontal="center" wrapText="1"/>
    </xf>
    <xf numFmtId="0" fontId="16" fillId="0" borderId="30" xfId="0" applyFont="1" applyFill="1" applyBorder="1" applyAlignment="1">
      <alignment/>
    </xf>
    <xf numFmtId="0" fontId="14" fillId="0" borderId="55" xfId="0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10" xfId="0" applyFont="1" applyBorder="1" applyAlignment="1">
      <alignment/>
    </xf>
    <xf numFmtId="0" fontId="13" fillId="0" borderId="61" xfId="0" applyFont="1" applyFill="1" applyBorder="1" applyAlignment="1">
      <alignment/>
    </xf>
    <xf numFmtId="0" fontId="6" fillId="0" borderId="70" xfId="0" applyFont="1" applyBorder="1" applyAlignment="1">
      <alignment/>
    </xf>
    <xf numFmtId="0" fontId="13" fillId="0" borderId="26" xfId="0" applyFont="1" applyFill="1" applyBorder="1" applyAlignment="1">
      <alignment/>
    </xf>
    <xf numFmtId="0" fontId="13" fillId="0" borderId="1" xfId="0" applyFont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16" fillId="0" borderId="52" xfId="0" applyFont="1" applyFill="1" applyBorder="1" applyAlignment="1">
      <alignment/>
    </xf>
    <xf numFmtId="0" fontId="16" fillId="0" borderId="29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0" fontId="16" fillId="0" borderId="66" xfId="0" applyFont="1" applyFill="1" applyBorder="1" applyAlignment="1">
      <alignment/>
    </xf>
    <xf numFmtId="0" fontId="16" fillId="0" borderId="14" xfId="0" applyFont="1" applyFill="1" applyBorder="1" applyAlignment="1">
      <alignment horizontal="center" wrapText="1"/>
    </xf>
    <xf numFmtId="0" fontId="16" fillId="0" borderId="22" xfId="0" applyFont="1" applyFill="1" applyBorder="1" applyAlignment="1">
      <alignment horizontal="center" wrapText="1"/>
    </xf>
    <xf numFmtId="0" fontId="16" fillId="0" borderId="52" xfId="0" applyFont="1" applyFill="1" applyBorder="1" applyAlignment="1">
      <alignment horizontal="center" wrapText="1"/>
    </xf>
    <xf numFmtId="0" fontId="16" fillId="0" borderId="28" xfId="0" applyFont="1" applyFill="1" applyBorder="1" applyAlignment="1">
      <alignment horizontal="center" wrapText="1"/>
    </xf>
    <xf numFmtId="0" fontId="16" fillId="0" borderId="29" xfId="0" applyFont="1" applyFill="1" applyBorder="1" applyAlignment="1">
      <alignment horizontal="center" wrapText="1"/>
    </xf>
    <xf numFmtId="0" fontId="13" fillId="0" borderId="66" xfId="0" applyFont="1" applyBorder="1" applyAlignment="1">
      <alignment wrapText="1"/>
    </xf>
    <xf numFmtId="0" fontId="7" fillId="0" borderId="50" xfId="0" applyFont="1" applyBorder="1" applyAlignment="1">
      <alignment/>
    </xf>
    <xf numFmtId="0" fontId="15" fillId="0" borderId="30" xfId="0" applyFont="1" applyFill="1" applyBorder="1" applyAlignment="1">
      <alignment horizontal="left" wrapText="1"/>
    </xf>
    <xf numFmtId="0" fontId="8" fillId="0" borderId="50" xfId="0" applyFont="1" applyBorder="1" applyAlignment="1">
      <alignment/>
    </xf>
    <xf numFmtId="0" fontId="15" fillId="0" borderId="31" xfId="0" applyFont="1" applyFill="1" applyBorder="1" applyAlignment="1">
      <alignment/>
    </xf>
    <xf numFmtId="0" fontId="15" fillId="0" borderId="48" xfId="0" applyFont="1" applyFill="1" applyBorder="1" applyAlignment="1">
      <alignment/>
    </xf>
    <xf numFmtId="0" fontId="15" fillId="0" borderId="61" xfId="0" applyFont="1" applyFill="1" applyBorder="1" applyAlignment="1">
      <alignment/>
    </xf>
    <xf numFmtId="0" fontId="15" fillId="0" borderId="30" xfId="0" applyFont="1" applyFill="1" applyBorder="1" applyAlignment="1">
      <alignment/>
    </xf>
    <xf numFmtId="0" fontId="15" fillId="0" borderId="32" xfId="0" applyFont="1" applyFill="1" applyBorder="1" applyAlignment="1">
      <alignment/>
    </xf>
    <xf numFmtId="0" fontId="20" fillId="0" borderId="31" xfId="0" applyFont="1" applyFill="1" applyBorder="1" applyAlignment="1">
      <alignment/>
    </xf>
    <xf numFmtId="0" fontId="20" fillId="0" borderId="61" xfId="0" applyFont="1" applyFill="1" applyBorder="1" applyAlignment="1">
      <alignment/>
    </xf>
    <xf numFmtId="0" fontId="20" fillId="0" borderId="30" xfId="0" applyFont="1" applyFill="1" applyBorder="1" applyAlignment="1">
      <alignment/>
    </xf>
    <xf numFmtId="0" fontId="20" fillId="0" borderId="32" xfId="0" applyFont="1" applyFill="1" applyBorder="1" applyAlignment="1">
      <alignment/>
    </xf>
    <xf numFmtId="0" fontId="20" fillId="0" borderId="58" xfId="0" applyFont="1" applyFill="1" applyBorder="1" applyAlignment="1">
      <alignment/>
    </xf>
    <xf numFmtId="0" fontId="20" fillId="0" borderId="50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0" fontId="16" fillId="0" borderId="34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66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7" fillId="0" borderId="58" xfId="0" applyFont="1" applyFill="1" applyBorder="1" applyAlignment="1">
      <alignment/>
    </xf>
    <xf numFmtId="0" fontId="7" fillId="0" borderId="66" xfId="0" applyFont="1" applyFill="1" applyBorder="1" applyAlignment="1">
      <alignment horizontal="center"/>
    </xf>
    <xf numFmtId="0" fontId="8" fillId="0" borderId="58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8" fillId="0" borderId="81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7" fillId="0" borderId="77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13" fillId="0" borderId="52" xfId="0" applyFont="1" applyBorder="1" applyAlignment="1">
      <alignment/>
    </xf>
    <xf numFmtId="0" fontId="14" fillId="0" borderId="53" xfId="0" applyFont="1" applyBorder="1" applyAlignment="1">
      <alignment/>
    </xf>
    <xf numFmtId="0" fontId="15" fillId="0" borderId="45" xfId="0" applyFont="1" applyFill="1" applyBorder="1" applyAlignment="1">
      <alignment/>
    </xf>
    <xf numFmtId="0" fontId="16" fillId="0" borderId="32" xfId="0" applyFont="1" applyFill="1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2" fillId="0" borderId="60" xfId="0" applyFont="1" applyBorder="1" applyAlignment="1">
      <alignment/>
    </xf>
    <xf numFmtId="0" fontId="0" fillId="0" borderId="54" xfId="0" applyBorder="1" applyAlignment="1">
      <alignment/>
    </xf>
    <xf numFmtId="0" fontId="0" fillId="0" borderId="66" xfId="0" applyBorder="1" applyAlignment="1">
      <alignment/>
    </xf>
    <xf numFmtId="0" fontId="0" fillId="0" borderId="35" xfId="0" applyBorder="1" applyAlignment="1">
      <alignment/>
    </xf>
    <xf numFmtId="0" fontId="2" fillId="0" borderId="58" xfId="0" applyFont="1" applyBorder="1" applyAlignment="1">
      <alignment/>
    </xf>
    <xf numFmtId="0" fontId="0" fillId="0" borderId="68" xfId="0" applyBorder="1" applyAlignment="1">
      <alignment/>
    </xf>
    <xf numFmtId="0" fontId="0" fillId="0" borderId="45" xfId="0" applyBorder="1" applyAlignment="1">
      <alignment/>
    </xf>
    <xf numFmtId="0" fontId="0" fillId="0" borderId="72" xfId="0" applyBorder="1" applyAlignment="1">
      <alignment/>
    </xf>
    <xf numFmtId="0" fontId="6" fillId="0" borderId="62" xfId="0" applyFont="1" applyBorder="1" applyAlignment="1">
      <alignment horizontal="center"/>
    </xf>
    <xf numFmtId="0" fontId="0" fillId="0" borderId="64" xfId="0" applyBorder="1" applyAlignment="1">
      <alignment horizontal="center" shrinkToFit="1"/>
    </xf>
    <xf numFmtId="0" fontId="0" fillId="0" borderId="30" xfId="0" applyBorder="1" applyAlignment="1">
      <alignment horizontal="center" shrinkToFit="1"/>
    </xf>
    <xf numFmtId="0" fontId="0" fillId="0" borderId="31" xfId="0" applyBorder="1" applyAlignment="1">
      <alignment horizontal="center" shrinkToFit="1"/>
    </xf>
    <xf numFmtId="0" fontId="0" fillId="0" borderId="32" xfId="0" applyBorder="1" applyAlignment="1">
      <alignment horizontal="center" shrinkToFit="1"/>
    </xf>
    <xf numFmtId="0" fontId="0" fillId="0" borderId="6" xfId="0" applyBorder="1" applyAlignment="1">
      <alignment/>
    </xf>
    <xf numFmtId="0" fontId="0" fillId="0" borderId="46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4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61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49" xfId="0" applyBorder="1" applyAlignment="1">
      <alignment/>
    </xf>
    <xf numFmtId="0" fontId="2" fillId="0" borderId="60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30" xfId="0" applyFont="1" applyBorder="1" applyAlignment="1">
      <alignment horizontal="right" shrinkToFit="1"/>
    </xf>
    <xf numFmtId="0" fontId="2" fillId="0" borderId="31" xfId="0" applyFont="1" applyBorder="1" applyAlignment="1">
      <alignment horizontal="right" shrinkToFit="1"/>
    </xf>
    <xf numFmtId="0" fontId="2" fillId="0" borderId="32" xfId="0" applyFont="1" applyBorder="1" applyAlignment="1">
      <alignment horizontal="right" shrinkToFit="1"/>
    </xf>
    <xf numFmtId="0" fontId="2" fillId="0" borderId="50" xfId="0" applyFont="1" applyBorder="1" applyAlignment="1">
      <alignment horizontal="right" shrinkToFit="1"/>
    </xf>
    <xf numFmtId="0" fontId="12" fillId="0" borderId="33" xfId="0" applyFont="1" applyBorder="1" applyAlignment="1">
      <alignment/>
    </xf>
    <xf numFmtId="0" fontId="12" fillId="0" borderId="54" xfId="0" applyFont="1" applyBorder="1" applyAlignment="1">
      <alignment/>
    </xf>
    <xf numFmtId="0" fontId="0" fillId="0" borderId="49" xfId="0" applyFont="1" applyBorder="1" applyAlignment="1">
      <alignment/>
    </xf>
    <xf numFmtId="0" fontId="3" fillId="0" borderId="60" xfId="0" applyFont="1" applyBorder="1" applyAlignment="1">
      <alignment/>
    </xf>
    <xf numFmtId="0" fontId="0" fillId="0" borderId="61" xfId="0" applyBorder="1" applyAlignment="1">
      <alignment/>
    </xf>
    <xf numFmtId="0" fontId="0" fillId="0" borderId="50" xfId="0" applyBorder="1" applyAlignment="1">
      <alignment/>
    </xf>
    <xf numFmtId="0" fontId="0" fillId="0" borderId="60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72" xfId="0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14" fillId="0" borderId="53" xfId="0" applyFont="1" applyBorder="1" applyAlignment="1">
      <alignment/>
    </xf>
    <xf numFmtId="0" fontId="14" fillId="0" borderId="75" xfId="0" applyFont="1" applyBorder="1" applyAlignment="1">
      <alignment/>
    </xf>
    <xf numFmtId="0" fontId="13" fillId="0" borderId="63" xfId="0" applyFont="1" applyBorder="1" applyAlignment="1">
      <alignment/>
    </xf>
    <xf numFmtId="0" fontId="16" fillId="0" borderId="21" xfId="0" applyFont="1" applyFill="1" applyBorder="1" applyAlignment="1">
      <alignment/>
    </xf>
    <xf numFmtId="0" fontId="16" fillId="0" borderId="79" xfId="0" applyFont="1" applyFill="1" applyBorder="1" applyAlignment="1">
      <alignment/>
    </xf>
    <xf numFmtId="0" fontId="15" fillId="0" borderId="75" xfId="0" applyFont="1" applyBorder="1" applyAlignment="1">
      <alignment/>
    </xf>
    <xf numFmtId="0" fontId="16" fillId="0" borderId="58" xfId="0" applyFont="1" applyFill="1" applyBorder="1" applyAlignment="1">
      <alignment horizontal="center" wrapText="1"/>
    </xf>
    <xf numFmtId="0" fontId="13" fillId="0" borderId="32" xfId="0" applyFont="1" applyFill="1" applyBorder="1" applyAlignment="1">
      <alignment/>
    </xf>
    <xf numFmtId="0" fontId="16" fillId="0" borderId="60" xfId="0" applyFont="1" applyFill="1" applyBorder="1" applyAlignment="1">
      <alignment/>
    </xf>
    <xf numFmtId="0" fontId="13" fillId="0" borderId="63" xfId="0" applyFont="1" applyBorder="1" applyAlignment="1">
      <alignment/>
    </xf>
    <xf numFmtId="0" fontId="13" fillId="0" borderId="59" xfId="0" applyFont="1" applyBorder="1" applyAlignment="1">
      <alignment/>
    </xf>
    <xf numFmtId="0" fontId="16" fillId="0" borderId="51" xfId="0" applyFont="1" applyFill="1" applyBorder="1" applyAlignment="1">
      <alignment horizontal="center" wrapText="1"/>
    </xf>
    <xf numFmtId="0" fontId="16" fillId="0" borderId="77" xfId="0" applyFont="1" applyFill="1" applyBorder="1" applyAlignment="1">
      <alignment horizontal="center" wrapText="1"/>
    </xf>
    <xf numFmtId="0" fontId="16" fillId="0" borderId="76" xfId="0" applyFont="1" applyFill="1" applyBorder="1" applyAlignment="1">
      <alignment horizontal="center" wrapText="1"/>
    </xf>
    <xf numFmtId="0" fontId="16" fillId="0" borderId="30" xfId="0" applyFont="1" applyFill="1" applyBorder="1" applyAlignment="1">
      <alignment horizontal="center" wrapText="1"/>
    </xf>
    <xf numFmtId="0" fontId="0" fillId="0" borderId="4" xfId="0" applyFill="1" applyBorder="1" applyAlignment="1">
      <alignment/>
    </xf>
    <xf numFmtId="0" fontId="7" fillId="0" borderId="1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2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7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/>
    </xf>
    <xf numFmtId="0" fontId="2" fillId="0" borderId="56" xfId="0" applyFont="1" applyBorder="1" applyAlignment="1">
      <alignment/>
    </xf>
    <xf numFmtId="3" fontId="0" fillId="0" borderId="32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0" borderId="44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65" xfId="0" applyBorder="1" applyAlignment="1">
      <alignment/>
    </xf>
    <xf numFmtId="0" fontId="2" fillId="0" borderId="6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56" xfId="0" applyFont="1" applyFill="1" applyBorder="1" applyAlignment="1">
      <alignment horizontal="left"/>
    </xf>
    <xf numFmtId="0" fontId="4" fillId="0" borderId="56" xfId="0" applyFont="1" applyFill="1" applyBorder="1" applyAlignment="1">
      <alignment horizontal="left"/>
    </xf>
    <xf numFmtId="0" fontId="4" fillId="0" borderId="56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7" fillId="0" borderId="52" xfId="0" applyFont="1" applyFill="1" applyBorder="1" applyAlignment="1">
      <alignment horizontal="left"/>
    </xf>
    <xf numFmtId="0" fontId="4" fillId="0" borderId="52" xfId="0" applyFont="1" applyFill="1" applyBorder="1" applyAlignment="1">
      <alignment horizontal="left"/>
    </xf>
    <xf numFmtId="0" fontId="4" fillId="0" borderId="52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9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2" fillId="0" borderId="50" xfId="0" applyFont="1" applyFill="1" applyBorder="1" applyAlignment="1">
      <alignment/>
    </xf>
    <xf numFmtId="0" fontId="0" fillId="0" borderId="50" xfId="0" applyFill="1" applyBorder="1" applyAlignment="1">
      <alignment/>
    </xf>
    <xf numFmtId="0" fontId="2" fillId="0" borderId="56" xfId="0" applyFont="1" applyBorder="1" applyAlignment="1">
      <alignment/>
    </xf>
    <xf numFmtId="0" fontId="2" fillId="0" borderId="65" xfId="0" applyFont="1" applyBorder="1" applyAlignment="1">
      <alignment/>
    </xf>
    <xf numFmtId="0" fontId="6" fillId="2" borderId="8" xfId="0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1" fillId="0" borderId="50" xfId="0" applyFont="1" applyFill="1" applyBorder="1" applyAlignment="1">
      <alignment horizontal="left"/>
    </xf>
    <xf numFmtId="0" fontId="2" fillId="0" borderId="45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left"/>
    </xf>
    <xf numFmtId="0" fontId="2" fillId="0" borderId="71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72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right" wrapText="1"/>
    </xf>
    <xf numFmtId="0" fontId="22" fillId="0" borderId="26" xfId="0" applyFont="1" applyBorder="1" applyAlignment="1">
      <alignment horizontal="center"/>
    </xf>
    <xf numFmtId="0" fontId="22" fillId="0" borderId="79" xfId="0" applyFont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0" fillId="0" borderId="28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6" fillId="0" borderId="58" xfId="0" applyFont="1" applyFill="1" applyBorder="1" applyAlignment="1">
      <alignment horizontal="center" wrapText="1"/>
    </xf>
    <xf numFmtId="0" fontId="13" fillId="0" borderId="6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51" xfId="0" applyBorder="1" applyAlignment="1">
      <alignment horizontal="center"/>
    </xf>
    <xf numFmtId="0" fontId="13" fillId="0" borderId="1" xfId="0" applyFont="1" applyBorder="1" applyAlignment="1">
      <alignment wrapText="1"/>
    </xf>
    <xf numFmtId="0" fontId="0" fillId="0" borderId="58" xfId="0" applyFont="1" applyBorder="1" applyAlignment="1">
      <alignment horizontal="center" wrapText="1"/>
    </xf>
    <xf numFmtId="0" fontId="14" fillId="0" borderId="75" xfId="0" applyFont="1" applyBorder="1" applyAlignment="1">
      <alignment/>
    </xf>
    <xf numFmtId="0" fontId="16" fillId="0" borderId="5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6" fillId="0" borderId="70" xfId="0" applyFont="1" applyBorder="1" applyAlignment="1">
      <alignment/>
    </xf>
    <xf numFmtId="0" fontId="0" fillId="0" borderId="0" xfId="0" applyFont="1" applyAlignment="1">
      <alignment/>
    </xf>
    <xf numFmtId="0" fontId="13" fillId="0" borderId="43" xfId="0" applyFont="1" applyBorder="1" applyAlignment="1">
      <alignment/>
    </xf>
    <xf numFmtId="0" fontId="13" fillId="0" borderId="63" xfId="0" applyFont="1" applyBorder="1" applyAlignment="1">
      <alignment/>
    </xf>
    <xf numFmtId="0" fontId="13" fillId="0" borderId="16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0" borderId="61" xfId="0" applyFont="1" applyFill="1" applyBorder="1" applyAlignment="1">
      <alignment horizontal="center" wrapText="1"/>
    </xf>
    <xf numFmtId="0" fontId="6" fillId="0" borderId="58" xfId="0" applyFont="1" applyBorder="1" applyAlignment="1">
      <alignment horizontal="center" wrapText="1"/>
    </xf>
    <xf numFmtId="0" fontId="7" fillId="0" borderId="48" xfId="0" applyFont="1" applyFill="1" applyBorder="1" applyAlignment="1">
      <alignment horizontal="center" wrapText="1"/>
    </xf>
    <xf numFmtId="0" fontId="6" fillId="0" borderId="61" xfId="0" applyFont="1" applyBorder="1" applyAlignment="1">
      <alignment horizontal="center" wrapText="1"/>
    </xf>
    <xf numFmtId="0" fontId="6" fillId="0" borderId="82" xfId="0" applyFont="1" applyBorder="1" applyAlignment="1">
      <alignment/>
    </xf>
    <xf numFmtId="0" fontId="6" fillId="0" borderId="72" xfId="0" applyFont="1" applyBorder="1" applyAlignment="1">
      <alignment/>
    </xf>
    <xf numFmtId="0" fontId="8" fillId="0" borderId="60" xfId="0" applyFont="1" applyFill="1" applyBorder="1" applyAlignment="1">
      <alignment horizontal="center" wrapText="1"/>
    </xf>
    <xf numFmtId="0" fontId="6" fillId="0" borderId="57" xfId="0" applyFont="1" applyBorder="1" applyAlignment="1">
      <alignment horizontal="center" wrapText="1"/>
    </xf>
    <xf numFmtId="0" fontId="6" fillId="0" borderId="68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wrapText="1"/>
    </xf>
    <xf numFmtId="0" fontId="7" fillId="0" borderId="60" xfId="0" applyFont="1" applyFill="1" applyBorder="1" applyAlignment="1">
      <alignment horizontal="center" wrapText="1"/>
    </xf>
    <xf numFmtId="0" fontId="13" fillId="0" borderId="17" xfId="0" applyFont="1" applyBorder="1" applyAlignment="1">
      <alignment wrapText="1"/>
    </xf>
    <xf numFmtId="0" fontId="13" fillId="0" borderId="38" xfId="0" applyFont="1" applyBorder="1" applyAlignment="1">
      <alignment wrapText="1"/>
    </xf>
    <xf numFmtId="0" fontId="16" fillId="0" borderId="48" xfId="0" applyFont="1" applyFill="1" applyBorder="1" applyAlignment="1">
      <alignment horizontal="center" wrapText="1"/>
    </xf>
    <xf numFmtId="0" fontId="16" fillId="0" borderId="45" xfId="0" applyFont="1" applyFill="1" applyBorder="1" applyAlignment="1">
      <alignment horizontal="center" wrapText="1"/>
    </xf>
    <xf numFmtId="0" fontId="13" fillId="0" borderId="45" xfId="0" applyFont="1" applyBorder="1" applyAlignment="1">
      <alignment horizontal="center" wrapText="1"/>
    </xf>
    <xf numFmtId="0" fontId="16" fillId="0" borderId="60" xfId="0" applyFont="1" applyFill="1" applyBorder="1" applyAlignment="1">
      <alignment horizontal="center" wrapText="1"/>
    </xf>
    <xf numFmtId="0" fontId="13" fillId="0" borderId="58" xfId="0" applyFont="1" applyBorder="1" applyAlignment="1">
      <alignment horizontal="center" wrapText="1"/>
    </xf>
    <xf numFmtId="0" fontId="14" fillId="0" borderId="44" xfId="0" applyFont="1" applyBorder="1" applyAlignment="1">
      <alignment/>
    </xf>
    <xf numFmtId="0" fontId="14" fillId="0" borderId="53" xfId="0" applyFont="1" applyBorder="1" applyAlignment="1">
      <alignment/>
    </xf>
    <xf numFmtId="0" fontId="15" fillId="0" borderId="36" xfId="0" applyFont="1" applyBorder="1" applyAlignment="1">
      <alignment/>
    </xf>
    <xf numFmtId="0" fontId="0" fillId="0" borderId="82" xfId="0" applyBorder="1" applyAlignment="1">
      <alignment/>
    </xf>
    <xf numFmtId="0" fontId="0" fillId="0" borderId="70" xfId="0" applyBorder="1" applyAlignment="1">
      <alignment/>
    </xf>
    <xf numFmtId="0" fontId="0" fillId="0" borderId="82" xfId="0" applyBorder="1" applyAlignment="1">
      <alignment horizontal="center" shrinkToFit="1"/>
    </xf>
    <xf numFmtId="0" fontId="0" fillId="0" borderId="70" xfId="0" applyBorder="1" applyAlignment="1">
      <alignment horizontal="center" shrinkToFit="1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2" xfId="0" applyBorder="1" applyAlignment="1">
      <alignment/>
    </xf>
    <xf numFmtId="0" fontId="0" fillId="0" borderId="64" xfId="0" applyBorder="1" applyAlignment="1">
      <alignment/>
    </xf>
    <xf numFmtId="0" fontId="0" fillId="0" borderId="43" xfId="0" applyBorder="1" applyAlignment="1">
      <alignment/>
    </xf>
    <xf numFmtId="0" fontId="0" fillId="0" borderId="36" xfId="0" applyBorder="1" applyAlignment="1">
      <alignment/>
    </xf>
    <xf numFmtId="0" fontId="0" fillId="0" borderId="69" xfId="0" applyBorder="1" applyAlignment="1">
      <alignment horizontal="center"/>
    </xf>
    <xf numFmtId="0" fontId="0" fillId="0" borderId="56" xfId="0" applyBorder="1" applyAlignment="1">
      <alignment horizontal="center"/>
    </xf>
    <xf numFmtId="0" fontId="2" fillId="0" borderId="23" xfId="0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" fillId="0" borderId="51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" fillId="0" borderId="4" xfId="0" applyFont="1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2" fillId="0" borderId="8" xfId="0" applyFont="1" applyFill="1" applyBorder="1" applyAlignment="1">
      <alignment horizontal="center" wrapText="1"/>
    </xf>
    <xf numFmtId="0" fontId="0" fillId="0" borderId="38" xfId="0" applyFill="1" applyBorder="1" applyAlignment="1">
      <alignment wrapText="1"/>
    </xf>
    <xf numFmtId="0" fontId="3" fillId="0" borderId="43" xfId="0" applyFont="1" applyFill="1" applyBorder="1" applyAlignment="1">
      <alignment horizontal="center" wrapText="1"/>
    </xf>
    <xf numFmtId="0" fontId="3" fillId="0" borderId="63" xfId="0" applyFont="1" applyFill="1" applyBorder="1" applyAlignment="1">
      <alignment horizontal="center" wrapText="1"/>
    </xf>
    <xf numFmtId="0" fontId="3" fillId="0" borderId="59" xfId="0" applyFont="1" applyFill="1" applyBorder="1" applyAlignment="1">
      <alignment horizontal="center" wrapText="1"/>
    </xf>
    <xf numFmtId="0" fontId="1" fillId="0" borderId="69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6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8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0" fillId="0" borderId="31" xfId="0" applyBorder="1" applyAlignment="1">
      <alignment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2" fillId="0" borderId="0" xfId="0" applyFont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73" xfId="0" applyFont="1" applyBorder="1" applyAlignment="1">
      <alignment horizontal="center"/>
    </xf>
    <xf numFmtId="0" fontId="22" fillId="0" borderId="63" xfId="0" applyFont="1" applyBorder="1" applyAlignment="1">
      <alignment horizontal="center"/>
    </xf>
    <xf numFmtId="0" fontId="0" fillId="0" borderId="59" xfId="0" applyBorder="1" applyAlignment="1">
      <alignment/>
    </xf>
    <xf numFmtId="0" fontId="2" fillId="0" borderId="31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53" xfId="0" applyFont="1" applyBorder="1" applyAlignment="1">
      <alignment wrapText="1"/>
    </xf>
    <xf numFmtId="0" fontId="0" fillId="0" borderId="55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G29" sqref="G29"/>
    </sheetView>
  </sheetViews>
  <sheetFormatPr defaultColWidth="9.00390625" defaultRowHeight="12.75"/>
  <cols>
    <col min="1" max="1" width="36.375" style="0" customWidth="1"/>
    <col min="2" max="4" width="9.25390625" style="0" customWidth="1"/>
    <col min="5" max="5" width="36.375" style="0" customWidth="1"/>
    <col min="6" max="6" width="9.25390625" style="0" customWidth="1"/>
    <col min="7" max="7" width="9.75390625" style="0" customWidth="1"/>
    <col min="8" max="8" width="9.25390625" style="0" customWidth="1"/>
    <col min="9" max="9" width="9.875" style="0" customWidth="1"/>
    <col min="10" max="11" width="10.00390625" style="0" customWidth="1"/>
    <col min="12" max="12" width="10.00390625" style="0" hidden="1" customWidth="1"/>
  </cols>
  <sheetData>
    <row r="1" spans="7:11" ht="12.75">
      <c r="G1" s="692" t="s">
        <v>37</v>
      </c>
      <c r="H1" s="692"/>
      <c r="K1" s="1"/>
    </row>
    <row r="3" spans="2:11" ht="12.75">
      <c r="B3" s="691" t="s">
        <v>550</v>
      </c>
      <c r="C3" s="691"/>
      <c r="D3" s="691"/>
      <c r="E3" s="691"/>
      <c r="F3" s="691"/>
      <c r="G3" s="691"/>
      <c r="H3" s="691"/>
      <c r="I3" s="691"/>
      <c r="J3" s="691"/>
      <c r="K3" s="146"/>
    </row>
    <row r="4" spans="1:11" ht="13.5" thickBo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2" ht="13.5" thickBot="1">
      <c r="A5" s="136"/>
      <c r="B5" s="136"/>
      <c r="C5" s="136"/>
      <c r="D5" s="136"/>
      <c r="E5" s="136"/>
      <c r="F5" s="136"/>
      <c r="G5" s="136"/>
      <c r="H5" s="136"/>
      <c r="I5" s="194"/>
      <c r="J5" s="194"/>
      <c r="L5" s="168"/>
    </row>
    <row r="6" spans="1:12" ht="24.75" thickBot="1">
      <c r="A6" s="179" t="s">
        <v>38</v>
      </c>
      <c r="B6" s="449" t="s">
        <v>551</v>
      </c>
      <c r="C6" s="180" t="s">
        <v>552</v>
      </c>
      <c r="D6" s="180" t="s">
        <v>553</v>
      </c>
      <c r="E6" s="181" t="s">
        <v>39</v>
      </c>
      <c r="F6" s="449" t="s">
        <v>551</v>
      </c>
      <c r="G6" s="180" t="s">
        <v>552</v>
      </c>
      <c r="H6" s="180" t="s">
        <v>554</v>
      </c>
      <c r="I6" s="176"/>
      <c r="J6" s="176"/>
      <c r="L6" s="169"/>
    </row>
    <row r="7" spans="1:12" ht="12.75">
      <c r="A7" s="182" t="s">
        <v>210</v>
      </c>
      <c r="B7" s="183">
        <v>285503</v>
      </c>
      <c r="C7" s="183">
        <v>287674</v>
      </c>
      <c r="D7" s="183">
        <v>308737</v>
      </c>
      <c r="E7" s="184" t="s">
        <v>44</v>
      </c>
      <c r="F7" s="183">
        <v>951323</v>
      </c>
      <c r="G7" s="183">
        <v>984937</v>
      </c>
      <c r="H7" s="199">
        <v>866709</v>
      </c>
      <c r="I7" s="194"/>
      <c r="J7" s="194"/>
      <c r="L7" s="170"/>
    </row>
    <row r="8" spans="1:12" ht="12.75">
      <c r="A8" s="130" t="s">
        <v>40</v>
      </c>
      <c r="B8" s="131">
        <v>267000</v>
      </c>
      <c r="C8" s="131">
        <v>267000</v>
      </c>
      <c r="D8" s="131">
        <v>293800</v>
      </c>
      <c r="E8" s="132" t="s">
        <v>211</v>
      </c>
      <c r="F8" s="131">
        <v>293368</v>
      </c>
      <c r="G8" s="131">
        <v>303334</v>
      </c>
      <c r="H8" s="125">
        <v>277084</v>
      </c>
      <c r="I8" s="194"/>
      <c r="J8" s="194"/>
      <c r="L8" s="170"/>
    </row>
    <row r="9" spans="1:12" ht="12.75">
      <c r="A9" s="130" t="s">
        <v>212</v>
      </c>
      <c r="B9" s="131">
        <v>700</v>
      </c>
      <c r="C9" s="131">
        <v>700</v>
      </c>
      <c r="D9" s="131">
        <v>1500</v>
      </c>
      <c r="E9" s="132" t="s">
        <v>353</v>
      </c>
      <c r="F9" s="131">
        <v>575790</v>
      </c>
      <c r="G9" s="131">
        <v>608349</v>
      </c>
      <c r="H9" s="131">
        <v>547131</v>
      </c>
      <c r="I9" s="194"/>
      <c r="J9" s="194"/>
      <c r="L9" s="170"/>
    </row>
    <row r="10" spans="1:12" ht="12.75">
      <c r="A10" s="130" t="s">
        <v>214</v>
      </c>
      <c r="B10" s="131">
        <v>3546</v>
      </c>
      <c r="C10" s="131">
        <v>3546</v>
      </c>
      <c r="D10" s="131">
        <v>5446</v>
      </c>
      <c r="E10" s="132" t="s">
        <v>216</v>
      </c>
      <c r="F10" s="131">
        <v>3500</v>
      </c>
      <c r="G10" s="131">
        <v>27792</v>
      </c>
      <c r="H10" s="131">
        <v>19800</v>
      </c>
      <c r="I10" s="194"/>
      <c r="J10" s="194"/>
      <c r="L10" s="170"/>
    </row>
    <row r="11" spans="1:12" ht="12.75">
      <c r="A11" s="130" t="s">
        <v>215</v>
      </c>
      <c r="B11" s="131">
        <v>283107</v>
      </c>
      <c r="C11" s="131">
        <v>273223</v>
      </c>
      <c r="D11" s="131">
        <v>130514</v>
      </c>
      <c r="E11" s="132" t="s">
        <v>218</v>
      </c>
      <c r="F11" s="131">
        <v>17400</v>
      </c>
      <c r="G11" s="131">
        <v>17500</v>
      </c>
      <c r="H11" s="131">
        <v>18475</v>
      </c>
      <c r="I11" s="194"/>
      <c r="J11" s="194"/>
      <c r="L11" s="170"/>
    </row>
    <row r="12" spans="1:12" ht="12.75">
      <c r="A12" s="130" t="s">
        <v>217</v>
      </c>
      <c r="B12" s="131">
        <v>0</v>
      </c>
      <c r="C12" s="131">
        <v>0</v>
      </c>
      <c r="D12" s="131">
        <v>0</v>
      </c>
      <c r="E12" s="132" t="s">
        <v>28</v>
      </c>
      <c r="F12" s="131">
        <v>23225</v>
      </c>
      <c r="G12" s="131">
        <v>23498</v>
      </c>
      <c r="H12" s="131">
        <v>23971</v>
      </c>
      <c r="I12" s="194"/>
      <c r="J12" s="194"/>
      <c r="L12" s="170"/>
    </row>
    <row r="13" spans="1:12" ht="12.75">
      <c r="A13" s="130" t="s">
        <v>219</v>
      </c>
      <c r="B13" s="131">
        <v>634629</v>
      </c>
      <c r="C13" s="131">
        <v>633789</v>
      </c>
      <c r="D13" s="131">
        <v>484050</v>
      </c>
      <c r="E13" s="132" t="s">
        <v>316</v>
      </c>
      <c r="F13" s="131">
        <v>827</v>
      </c>
      <c r="G13" s="131">
        <v>827</v>
      </c>
      <c r="H13" s="131">
        <v>1437</v>
      </c>
      <c r="I13" s="194"/>
      <c r="J13" s="194"/>
      <c r="L13" s="170"/>
    </row>
    <row r="14" spans="1:12" ht="12.75">
      <c r="A14" s="130" t="s">
        <v>220</v>
      </c>
      <c r="B14" s="131">
        <v>17500</v>
      </c>
      <c r="C14" s="131">
        <v>17500</v>
      </c>
      <c r="D14" s="131">
        <v>24450</v>
      </c>
      <c r="E14" s="132" t="s">
        <v>221</v>
      </c>
      <c r="F14" s="131">
        <v>36218</v>
      </c>
      <c r="G14" s="131">
        <v>45151</v>
      </c>
      <c r="H14" s="131">
        <v>53571</v>
      </c>
      <c r="I14" s="194"/>
      <c r="J14" s="194"/>
      <c r="L14" s="170"/>
    </row>
    <row r="15" spans="1:12" ht="12.75">
      <c r="A15" s="130" t="s">
        <v>222</v>
      </c>
      <c r="B15" s="131">
        <v>28900</v>
      </c>
      <c r="C15" s="131">
        <v>28900</v>
      </c>
      <c r="D15" s="131">
        <v>65500</v>
      </c>
      <c r="E15" s="132" t="s">
        <v>223</v>
      </c>
      <c r="F15" s="131">
        <v>11666</v>
      </c>
      <c r="G15" s="131">
        <v>20944</v>
      </c>
      <c r="H15" s="131">
        <v>19483</v>
      </c>
      <c r="I15" s="194"/>
      <c r="J15" s="194"/>
      <c r="L15" s="170"/>
    </row>
    <row r="16" spans="1:12" ht="12.75">
      <c r="A16" s="292" t="s">
        <v>352</v>
      </c>
      <c r="B16" s="131">
        <v>0</v>
      </c>
      <c r="C16" s="131">
        <v>0</v>
      </c>
      <c r="D16" s="131">
        <v>0</v>
      </c>
      <c r="E16" s="132" t="s">
        <v>106</v>
      </c>
      <c r="F16" s="131">
        <v>98349</v>
      </c>
      <c r="G16" s="131">
        <v>118281</v>
      </c>
      <c r="H16" s="131">
        <v>112782</v>
      </c>
      <c r="I16" s="194"/>
      <c r="J16" s="194"/>
      <c r="L16" s="170"/>
    </row>
    <row r="17" spans="1:12" ht="12.75">
      <c r="A17" s="130" t="s">
        <v>224</v>
      </c>
      <c r="B17" s="131">
        <v>0</v>
      </c>
      <c r="C17" s="131">
        <v>0</v>
      </c>
      <c r="D17" s="131">
        <v>0</v>
      </c>
      <c r="E17" s="132" t="s">
        <v>226</v>
      </c>
      <c r="F17" s="131">
        <v>6500</v>
      </c>
      <c r="G17" s="131">
        <v>6500</v>
      </c>
      <c r="H17" s="131">
        <v>0</v>
      </c>
      <c r="I17" s="194"/>
      <c r="J17" s="194"/>
      <c r="L17" s="170"/>
    </row>
    <row r="18" spans="1:12" ht="12.75">
      <c r="A18" s="130" t="s">
        <v>225</v>
      </c>
      <c r="B18" s="131">
        <v>17800</v>
      </c>
      <c r="C18" s="131">
        <v>17800</v>
      </c>
      <c r="D18" s="131">
        <v>4228</v>
      </c>
      <c r="E18" s="132" t="s">
        <v>228</v>
      </c>
      <c r="F18" s="131">
        <v>11700</v>
      </c>
      <c r="G18" s="131">
        <v>11700</v>
      </c>
      <c r="H18" s="131">
        <v>0</v>
      </c>
      <c r="I18" s="194"/>
      <c r="J18" s="194"/>
      <c r="L18" s="170"/>
    </row>
    <row r="19" spans="1:12" ht="12.75">
      <c r="A19" s="130" t="s">
        <v>227</v>
      </c>
      <c r="B19" s="131">
        <v>0</v>
      </c>
      <c r="C19" s="131">
        <v>0</v>
      </c>
      <c r="D19" s="131">
        <v>0</v>
      </c>
      <c r="E19" s="132" t="s">
        <v>230</v>
      </c>
      <c r="F19" s="131">
        <v>0</v>
      </c>
      <c r="G19" s="131">
        <v>0</v>
      </c>
      <c r="H19" s="131">
        <v>0</v>
      </c>
      <c r="I19" s="194"/>
      <c r="J19" s="194"/>
      <c r="L19" s="170"/>
    </row>
    <row r="20" spans="1:12" ht="12.75">
      <c r="A20" s="130" t="s">
        <v>229</v>
      </c>
      <c r="B20" s="131">
        <v>500</v>
      </c>
      <c r="C20" s="131">
        <v>500</v>
      </c>
      <c r="D20" s="131">
        <v>450</v>
      </c>
      <c r="E20" s="132" t="s">
        <v>631</v>
      </c>
      <c r="F20" s="131"/>
      <c r="G20" s="131"/>
      <c r="H20" s="131">
        <v>150</v>
      </c>
      <c r="I20" s="194"/>
      <c r="J20" s="194"/>
      <c r="L20" s="170"/>
    </row>
    <row r="21" spans="1:12" ht="12.75">
      <c r="A21" s="130" t="s">
        <v>231</v>
      </c>
      <c r="B21" s="131">
        <v>8360</v>
      </c>
      <c r="C21" s="131">
        <v>73197</v>
      </c>
      <c r="D21" s="131">
        <v>2050</v>
      </c>
      <c r="E21" s="132" t="s">
        <v>17</v>
      </c>
      <c r="F21" s="131">
        <v>6085</v>
      </c>
      <c r="G21" s="131">
        <v>1900</v>
      </c>
      <c r="H21" s="131">
        <v>550</v>
      </c>
      <c r="I21" s="194"/>
      <c r="J21" s="194"/>
      <c r="L21" s="170"/>
    </row>
    <row r="22" spans="1:12" ht="12.75">
      <c r="A22" s="130" t="s">
        <v>232</v>
      </c>
      <c r="B22" s="131">
        <v>459873</v>
      </c>
      <c r="C22" s="131">
        <v>502433</v>
      </c>
      <c r="D22" s="131">
        <v>594291</v>
      </c>
      <c r="E22" s="132" t="s">
        <v>130</v>
      </c>
      <c r="F22" s="131"/>
      <c r="G22" s="131"/>
      <c r="H22" s="131"/>
      <c r="I22" s="194"/>
      <c r="J22" s="194"/>
      <c r="L22" s="170"/>
    </row>
    <row r="23" spans="1:12" ht="12.75">
      <c r="A23" s="130" t="s">
        <v>637</v>
      </c>
      <c r="B23" s="131">
        <v>0</v>
      </c>
      <c r="C23" s="131">
        <v>0</v>
      </c>
      <c r="D23" s="131">
        <v>1000000</v>
      </c>
      <c r="E23" s="132" t="s">
        <v>233</v>
      </c>
      <c r="F23" s="131">
        <v>226096</v>
      </c>
      <c r="G23" s="131">
        <v>226096</v>
      </c>
      <c r="H23" s="131">
        <v>317000</v>
      </c>
      <c r="I23" s="194"/>
      <c r="J23" s="194"/>
      <c r="L23" s="170"/>
    </row>
    <row r="24" spans="1:12" ht="12.75">
      <c r="A24" s="186"/>
      <c r="B24" s="187"/>
      <c r="C24" s="187"/>
      <c r="D24" s="187"/>
      <c r="E24" s="185" t="s">
        <v>234</v>
      </c>
      <c r="F24" s="187">
        <v>56453</v>
      </c>
      <c r="G24" s="187">
        <v>56453</v>
      </c>
      <c r="H24" s="187">
        <v>243543</v>
      </c>
      <c r="I24" s="194"/>
      <c r="J24" s="194"/>
      <c r="L24" s="170"/>
    </row>
    <row r="25" spans="1:12" ht="13.5" thickBot="1">
      <c r="A25" s="186"/>
      <c r="B25" s="188"/>
      <c r="C25" s="188"/>
      <c r="D25" s="188"/>
      <c r="E25" s="185" t="s">
        <v>632</v>
      </c>
      <c r="F25" s="188">
        <v>0</v>
      </c>
      <c r="G25" s="188">
        <v>0</v>
      </c>
      <c r="H25" s="188">
        <v>442200</v>
      </c>
      <c r="I25" s="194"/>
      <c r="J25" s="194"/>
      <c r="L25" s="171"/>
    </row>
    <row r="26" spans="1:12" ht="13.5" thickBot="1">
      <c r="A26" s="189" t="s">
        <v>43</v>
      </c>
      <c r="B26" s="189">
        <f>SUM(B7:B25)</f>
        <v>2007418</v>
      </c>
      <c r="C26" s="189">
        <f>SUM(C7:C25)</f>
        <v>2106262</v>
      </c>
      <c r="D26" s="189">
        <f>SUM(D7:D25)</f>
        <v>2915016</v>
      </c>
      <c r="E26" s="189" t="s">
        <v>235</v>
      </c>
      <c r="F26" s="189">
        <f>SUM(F7:F25)</f>
        <v>2318500</v>
      </c>
      <c r="G26" s="189">
        <f>SUM(G7:G25)</f>
        <v>2453262</v>
      </c>
      <c r="H26" s="189">
        <f>SUM(H7:H25)</f>
        <v>2943886</v>
      </c>
      <c r="I26" s="140"/>
      <c r="J26" s="140"/>
      <c r="L26" s="172"/>
    </row>
    <row r="27" spans="1:10" ht="13.5" thickBot="1">
      <c r="A27" s="189" t="s">
        <v>638</v>
      </c>
      <c r="B27" s="189">
        <v>311082</v>
      </c>
      <c r="C27" s="189">
        <v>347000</v>
      </c>
      <c r="D27" s="189">
        <f>D26-H26</f>
        <v>-28870</v>
      </c>
      <c r="E27" s="136"/>
      <c r="F27" s="136"/>
      <c r="G27" s="136"/>
      <c r="H27" s="136"/>
      <c r="I27" s="194"/>
      <c r="J27" s="194"/>
    </row>
    <row r="28" spans="1:10" ht="12.75">
      <c r="A28" s="190" t="s">
        <v>237</v>
      </c>
      <c r="B28" s="191">
        <v>30000</v>
      </c>
      <c r="C28" s="191">
        <v>30000</v>
      </c>
      <c r="D28" s="191">
        <v>0</v>
      </c>
      <c r="E28" s="136"/>
      <c r="F28" s="136">
        <f>0+'m.mérl.'!D22+'f.mérl.'!D19</f>
        <v>-28870</v>
      </c>
      <c r="G28" s="136"/>
      <c r="H28" s="136"/>
      <c r="I28" s="194"/>
      <c r="J28" s="194"/>
    </row>
    <row r="29" spans="1:10" ht="13.5" thickBot="1">
      <c r="A29" s="192" t="s">
        <v>356</v>
      </c>
      <c r="B29" s="193">
        <v>281082</v>
      </c>
      <c r="C29" s="193">
        <v>317000</v>
      </c>
      <c r="D29" s="193">
        <f>H26-D26</f>
        <v>28870</v>
      </c>
      <c r="E29" s="136"/>
      <c r="F29" s="136"/>
      <c r="G29" s="136"/>
      <c r="H29" s="136"/>
      <c r="I29" s="194"/>
      <c r="J29" s="194"/>
    </row>
    <row r="30" spans="9:10" ht="12.75">
      <c r="I30" s="93"/>
      <c r="J30" s="93"/>
    </row>
    <row r="31" spans="1:10" ht="12.75">
      <c r="A31" s="93"/>
      <c r="B31" s="93"/>
      <c r="C31" s="93"/>
      <c r="D31" s="93"/>
      <c r="E31" s="93"/>
      <c r="F31" s="93"/>
      <c r="G31" s="93"/>
      <c r="H31" s="93"/>
      <c r="I31" s="93"/>
      <c r="J31" s="93"/>
    </row>
    <row r="32" spans="1:10" ht="12.75">
      <c r="A32" s="93"/>
      <c r="B32" s="93"/>
      <c r="C32" s="93"/>
      <c r="D32" s="93"/>
      <c r="E32" s="93"/>
      <c r="F32" s="93"/>
      <c r="G32" s="93"/>
      <c r="H32" s="93"/>
      <c r="I32" s="93"/>
      <c r="J32" s="93"/>
    </row>
    <row r="33" spans="1:10" ht="12.75">
      <c r="A33" s="93"/>
      <c r="B33" s="93"/>
      <c r="C33" s="93"/>
      <c r="D33" s="93"/>
      <c r="E33" s="93"/>
      <c r="F33" s="93"/>
      <c r="G33" s="93"/>
      <c r="H33" s="93"/>
      <c r="I33" s="93"/>
      <c r="J33" s="93"/>
    </row>
  </sheetData>
  <mergeCells count="2">
    <mergeCell ref="B3:J3"/>
    <mergeCell ref="G1:H1"/>
  </mergeCells>
  <printOptions/>
  <pageMargins left="0.1968503937007874" right="0.1968503937007874" top="0.984251968503937" bottom="0.984251968503937" header="0.5118110236220472" footer="0.5118110236220472"/>
  <pageSetup horizontalDpi="120" verticalDpi="12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35"/>
  <sheetViews>
    <sheetView workbookViewId="0" topLeftCell="A1">
      <selection activeCell="E20" sqref="E20"/>
    </sheetView>
  </sheetViews>
  <sheetFormatPr defaultColWidth="9.00390625" defaultRowHeight="12.75"/>
  <cols>
    <col min="2" max="2" width="27.125" style="0" customWidth="1"/>
    <col min="3" max="5" width="11.375" style="0" customWidth="1"/>
  </cols>
  <sheetData>
    <row r="1" ht="12.75">
      <c r="C1" t="s">
        <v>473</v>
      </c>
    </row>
    <row r="6" ht="12.75">
      <c r="B6" s="354" t="s">
        <v>578</v>
      </c>
    </row>
    <row r="7" ht="12.75">
      <c r="B7" s="354"/>
    </row>
    <row r="8" ht="12.75">
      <c r="B8" s="354"/>
    </row>
    <row r="9" ht="12.75">
      <c r="B9" s="354"/>
    </row>
    <row r="10" ht="12.75">
      <c r="B10" s="354"/>
    </row>
    <row r="11" ht="12.75">
      <c r="B11" s="354"/>
    </row>
    <row r="13" ht="13.5" thickBot="1">
      <c r="C13" s="323" t="s">
        <v>20</v>
      </c>
    </row>
    <row r="14" spans="2:5" ht="26.25" thickBot="1">
      <c r="B14" s="355" t="s">
        <v>23</v>
      </c>
      <c r="C14" s="584" t="s">
        <v>581</v>
      </c>
      <c r="D14" s="584" t="s">
        <v>582</v>
      </c>
      <c r="E14" s="584" t="s">
        <v>579</v>
      </c>
    </row>
    <row r="15" spans="2:5" ht="12.75">
      <c r="B15" s="356" t="s">
        <v>39</v>
      </c>
      <c r="C15" s="327"/>
      <c r="D15" s="327"/>
      <c r="E15" s="327"/>
    </row>
    <row r="16" spans="2:5" ht="12.75">
      <c r="B16" s="5" t="s">
        <v>44</v>
      </c>
      <c r="C16" s="6"/>
      <c r="D16" s="6">
        <v>246</v>
      </c>
      <c r="E16" s="6">
        <v>73</v>
      </c>
    </row>
    <row r="17" spans="2:5" ht="12.75">
      <c r="B17" s="5" t="s">
        <v>474</v>
      </c>
      <c r="C17" s="6"/>
      <c r="D17" s="6">
        <v>87</v>
      </c>
      <c r="E17" s="6">
        <v>27</v>
      </c>
    </row>
    <row r="18" spans="2:5" ht="12.75">
      <c r="B18" s="5" t="s">
        <v>475</v>
      </c>
      <c r="C18" s="6">
        <v>640</v>
      </c>
      <c r="D18" s="6">
        <v>640</v>
      </c>
      <c r="E18" s="6">
        <v>430</v>
      </c>
    </row>
    <row r="19" spans="2:5" ht="12.75">
      <c r="B19" s="5" t="s">
        <v>476</v>
      </c>
      <c r="C19" s="6"/>
      <c r="D19" s="6"/>
      <c r="E19" s="6">
        <v>25</v>
      </c>
    </row>
    <row r="20" spans="2:5" ht="13.5" thickBot="1">
      <c r="B20" s="357" t="s">
        <v>477</v>
      </c>
      <c r="C20" s="337"/>
      <c r="D20" s="337"/>
      <c r="E20" s="337"/>
    </row>
    <row r="21" spans="2:5" ht="13.5" thickBot="1">
      <c r="B21" s="358" t="s">
        <v>16</v>
      </c>
      <c r="C21" s="359">
        <f>SUM(C16:C20)</f>
        <v>640</v>
      </c>
      <c r="D21" s="359">
        <f>SUM(D16:D20)</f>
        <v>973</v>
      </c>
      <c r="E21" s="359">
        <f>SUM(E16:E20)</f>
        <v>555</v>
      </c>
    </row>
    <row r="22" spans="2:5" ht="12.75">
      <c r="B22" s="326"/>
      <c r="C22" s="327"/>
      <c r="D22" s="327"/>
      <c r="E22" s="327"/>
    </row>
    <row r="23" spans="2:5" ht="12.75">
      <c r="B23" s="360" t="s">
        <v>38</v>
      </c>
      <c r="C23" s="6"/>
      <c r="D23" s="6"/>
      <c r="E23" s="6"/>
    </row>
    <row r="24" spans="2:5" ht="12.75">
      <c r="B24" s="5" t="s">
        <v>478</v>
      </c>
      <c r="C24" s="6"/>
      <c r="D24" s="6"/>
      <c r="E24" s="6"/>
    </row>
    <row r="25" spans="2:5" ht="12.75">
      <c r="B25" s="87" t="s">
        <v>479</v>
      </c>
      <c r="C25" s="88"/>
      <c r="D25" s="88">
        <v>333</v>
      </c>
      <c r="E25" s="88"/>
    </row>
    <row r="26" spans="2:5" ht="12.75">
      <c r="B26" s="87" t="s">
        <v>480</v>
      </c>
      <c r="C26" s="88">
        <v>640</v>
      </c>
      <c r="D26" s="88">
        <v>640</v>
      </c>
      <c r="E26" s="88">
        <v>555</v>
      </c>
    </row>
    <row r="27" spans="2:5" ht="12.75">
      <c r="B27" s="87" t="s">
        <v>481</v>
      </c>
      <c r="C27" s="88"/>
      <c r="D27" s="88"/>
      <c r="E27" s="88"/>
    </row>
    <row r="28" spans="2:5" ht="13.5" thickBot="1">
      <c r="B28" s="357" t="s">
        <v>42</v>
      </c>
      <c r="C28" s="337"/>
      <c r="D28" s="337"/>
      <c r="E28" s="337"/>
    </row>
    <row r="29" spans="2:5" ht="13.5" thickBot="1">
      <c r="B29" s="358" t="s">
        <v>16</v>
      </c>
      <c r="C29" s="359">
        <f>SUM(C24:C28)</f>
        <v>640</v>
      </c>
      <c r="D29" s="359">
        <f>SUM(D24:D28)</f>
        <v>973</v>
      </c>
      <c r="E29" s="359">
        <f>SUM(E24:E28)</f>
        <v>555</v>
      </c>
    </row>
    <row r="31" spans="2:4" ht="12.75">
      <c r="B31" s="738" t="s">
        <v>580</v>
      </c>
      <c r="C31" s="738"/>
      <c r="D31" s="738"/>
    </row>
    <row r="32" spans="2:4" ht="12.75">
      <c r="B32" s="738"/>
      <c r="C32" s="738"/>
      <c r="D32" s="738"/>
    </row>
    <row r="33" spans="2:4" ht="12.75">
      <c r="B33" s="738"/>
      <c r="C33" s="738"/>
      <c r="D33" s="738"/>
    </row>
    <row r="34" spans="2:4" ht="12.75">
      <c r="B34" s="738"/>
      <c r="C34" s="738"/>
      <c r="D34" s="738"/>
    </row>
    <row r="35" spans="2:4" ht="12.75">
      <c r="B35" s="738"/>
      <c r="C35" s="738"/>
      <c r="D35" s="738"/>
    </row>
  </sheetData>
  <mergeCells count="1">
    <mergeCell ref="B31:D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0"/>
  <sheetViews>
    <sheetView workbookViewId="0" topLeftCell="A1">
      <selection activeCell="C50" sqref="C50"/>
    </sheetView>
  </sheetViews>
  <sheetFormatPr defaultColWidth="9.00390625" defaultRowHeight="12.75"/>
  <cols>
    <col min="3" max="3" width="38.375" style="0" bestFit="1" customWidth="1"/>
    <col min="4" max="6" width="10.625" style="0" customWidth="1"/>
  </cols>
  <sheetData>
    <row r="1" ht="12.75">
      <c r="E1" t="s">
        <v>117</v>
      </c>
    </row>
    <row r="2" spans="2:5" ht="12.75">
      <c r="B2" s="693" t="s">
        <v>583</v>
      </c>
      <c r="C2" s="693"/>
      <c r="D2" s="693"/>
      <c r="E2" s="693"/>
    </row>
    <row r="3" ht="13.5" thickBot="1">
      <c r="E3" t="s">
        <v>20</v>
      </c>
    </row>
    <row r="4" spans="2:6" ht="27" customHeight="1" thickBot="1">
      <c r="B4" s="58" t="s">
        <v>300</v>
      </c>
      <c r="C4" s="59" t="s">
        <v>23</v>
      </c>
      <c r="D4" s="275" t="s">
        <v>581</v>
      </c>
      <c r="E4" s="275" t="s">
        <v>582</v>
      </c>
      <c r="F4" s="275" t="s">
        <v>616</v>
      </c>
    </row>
    <row r="5" spans="2:6" ht="3.75" customHeight="1">
      <c r="B5" s="55"/>
      <c r="C5" s="56"/>
      <c r="D5" s="57"/>
      <c r="E5" s="57"/>
      <c r="F5" s="57"/>
    </row>
    <row r="6" spans="2:6" ht="12.75">
      <c r="B6" s="60"/>
      <c r="C6" s="66" t="s">
        <v>106</v>
      </c>
      <c r="D6" s="67"/>
      <c r="E6" s="67"/>
      <c r="F6" s="67"/>
    </row>
    <row r="7" spans="2:6" ht="12.75">
      <c r="B7" s="46" t="s">
        <v>358</v>
      </c>
      <c r="C7" s="48" t="s">
        <v>107</v>
      </c>
      <c r="D7" s="47"/>
      <c r="E7" s="47"/>
      <c r="F7" s="47"/>
    </row>
    <row r="8" spans="2:6" ht="12.75">
      <c r="B8" s="46"/>
      <c r="C8" s="49" t="s">
        <v>132</v>
      </c>
      <c r="D8" s="52">
        <v>1088</v>
      </c>
      <c r="E8" s="52">
        <v>1088</v>
      </c>
      <c r="F8" s="52"/>
    </row>
    <row r="9" spans="2:6" ht="12.75">
      <c r="B9" s="46"/>
      <c r="C9" s="49" t="s">
        <v>133</v>
      </c>
      <c r="D9" s="52">
        <v>2516</v>
      </c>
      <c r="E9" s="52">
        <v>2516</v>
      </c>
      <c r="F9" s="52"/>
    </row>
    <row r="10" spans="2:6" ht="12.75">
      <c r="B10" s="46"/>
      <c r="C10" s="49" t="s">
        <v>134</v>
      </c>
      <c r="D10" s="52">
        <v>478</v>
      </c>
      <c r="E10" s="52">
        <v>478</v>
      </c>
      <c r="F10" s="52"/>
    </row>
    <row r="11" spans="2:6" ht="12.75">
      <c r="B11" s="46"/>
      <c r="C11" s="49" t="s">
        <v>135</v>
      </c>
      <c r="D11" s="52">
        <v>6843</v>
      </c>
      <c r="E11" s="52">
        <v>6843</v>
      </c>
      <c r="F11" s="52"/>
    </row>
    <row r="12" spans="2:6" ht="12.75">
      <c r="B12" s="46"/>
      <c r="C12" s="49" t="s">
        <v>136</v>
      </c>
      <c r="D12" s="52">
        <v>8785</v>
      </c>
      <c r="E12" s="52">
        <v>8785</v>
      </c>
      <c r="F12" s="52"/>
    </row>
    <row r="13" spans="2:6" ht="12.75">
      <c r="B13" s="46"/>
      <c r="C13" s="49" t="s">
        <v>516</v>
      </c>
      <c r="D13" s="52">
        <v>2868</v>
      </c>
      <c r="E13" s="52">
        <v>2868</v>
      </c>
      <c r="F13" s="52"/>
    </row>
    <row r="14" spans="2:6" ht="12.75">
      <c r="B14" s="46"/>
      <c r="C14" s="49" t="s">
        <v>517</v>
      </c>
      <c r="D14" s="52">
        <v>5685</v>
      </c>
      <c r="E14" s="52">
        <v>5685</v>
      </c>
      <c r="F14" s="52"/>
    </row>
    <row r="15" spans="2:6" ht="12.75">
      <c r="B15" s="46"/>
      <c r="C15" s="49" t="s">
        <v>518</v>
      </c>
      <c r="D15" s="52">
        <v>4433</v>
      </c>
      <c r="E15" s="52">
        <v>4433</v>
      </c>
      <c r="F15" s="52">
        <v>2433</v>
      </c>
    </row>
    <row r="16" spans="2:6" ht="12.75">
      <c r="B16" s="46"/>
      <c r="C16" s="49" t="s">
        <v>520</v>
      </c>
      <c r="D16" s="52">
        <v>27130</v>
      </c>
      <c r="E16" s="52">
        <v>27130</v>
      </c>
      <c r="F16" s="52"/>
    </row>
    <row r="17" spans="2:6" ht="12.75">
      <c r="B17" s="46"/>
      <c r="C17" s="49" t="s">
        <v>521</v>
      </c>
      <c r="D17" s="52">
        <v>1472</v>
      </c>
      <c r="E17" s="52">
        <v>1472</v>
      </c>
      <c r="F17" s="52"/>
    </row>
    <row r="18" spans="2:6" ht="12.75">
      <c r="B18" s="46"/>
      <c r="C18" s="49" t="s">
        <v>522</v>
      </c>
      <c r="D18" s="52">
        <v>1176</v>
      </c>
      <c r="E18" s="52">
        <v>1176</v>
      </c>
      <c r="F18" s="52"/>
    </row>
    <row r="19" spans="2:6" ht="12.75">
      <c r="B19" s="46"/>
      <c r="C19" s="49" t="s">
        <v>523</v>
      </c>
      <c r="D19" s="52">
        <v>6720</v>
      </c>
      <c r="E19" s="52">
        <v>6720</v>
      </c>
      <c r="F19" s="52"/>
    </row>
    <row r="20" spans="2:6" ht="12.75">
      <c r="B20" s="46"/>
      <c r="C20" s="49" t="s">
        <v>524</v>
      </c>
      <c r="D20" s="52">
        <v>8011</v>
      </c>
      <c r="E20" s="52">
        <v>8011</v>
      </c>
      <c r="F20" s="52"/>
    </row>
    <row r="21" spans="2:6" ht="12.75">
      <c r="B21" s="46"/>
      <c r="C21" s="49" t="s">
        <v>326</v>
      </c>
      <c r="D21" s="52">
        <v>21144</v>
      </c>
      <c r="E21" s="52">
        <v>21780</v>
      </c>
      <c r="F21" s="52"/>
    </row>
    <row r="22" spans="2:6" ht="12.75">
      <c r="B22" s="46"/>
      <c r="C22" s="49" t="s">
        <v>617</v>
      </c>
      <c r="D22" s="52"/>
      <c r="E22" s="52"/>
      <c r="F22" s="52">
        <v>1988</v>
      </c>
    </row>
    <row r="23" spans="2:6" ht="12.75">
      <c r="B23" s="46"/>
      <c r="C23" s="49" t="s">
        <v>618</v>
      </c>
      <c r="D23" s="52"/>
      <c r="E23" s="52"/>
      <c r="F23" s="52">
        <v>3120</v>
      </c>
    </row>
    <row r="24" spans="2:6" ht="12.75">
      <c r="B24" s="46"/>
      <c r="C24" s="49" t="s">
        <v>619</v>
      </c>
      <c r="D24" s="52"/>
      <c r="E24" s="52"/>
      <c r="F24" s="52">
        <v>22241</v>
      </c>
    </row>
    <row r="25" spans="2:6" ht="12.75">
      <c r="B25" s="46"/>
      <c r="C25" s="49" t="s">
        <v>620</v>
      </c>
      <c r="D25" s="52"/>
      <c r="E25" s="52"/>
      <c r="F25" s="52">
        <v>59000</v>
      </c>
    </row>
    <row r="26" spans="2:6" ht="12.75">
      <c r="B26" s="46"/>
      <c r="C26" s="49" t="s">
        <v>621</v>
      </c>
      <c r="D26" s="52"/>
      <c r="E26" s="52"/>
      <c r="F26" s="52">
        <v>24000</v>
      </c>
    </row>
    <row r="27" spans="2:6" ht="12.75">
      <c r="B27" s="46"/>
      <c r="C27" s="49" t="s">
        <v>612</v>
      </c>
      <c r="D27" s="52">
        <v>0</v>
      </c>
      <c r="E27" s="52">
        <v>2450</v>
      </c>
      <c r="F27" s="52"/>
    </row>
    <row r="28" spans="2:6" ht="12.75">
      <c r="B28" s="46" t="s">
        <v>359</v>
      </c>
      <c r="C28" s="48" t="s">
        <v>202</v>
      </c>
      <c r="D28" s="52"/>
      <c r="E28" s="52"/>
      <c r="F28" s="52"/>
    </row>
    <row r="29" spans="2:6" ht="12.75">
      <c r="B29" s="60"/>
      <c r="C29" s="608"/>
      <c r="D29" s="609"/>
      <c r="E29" s="609"/>
      <c r="F29" s="609"/>
    </row>
    <row r="30" spans="2:6" ht="12.75">
      <c r="B30" s="46" t="s">
        <v>365</v>
      </c>
      <c r="C30" s="66" t="s">
        <v>203</v>
      </c>
      <c r="D30" s="67"/>
      <c r="E30" s="67"/>
      <c r="F30" s="67"/>
    </row>
    <row r="31" spans="2:6" ht="12.75">
      <c r="B31" s="46"/>
      <c r="C31" s="166" t="s">
        <v>327</v>
      </c>
      <c r="D31" s="67">
        <v>0</v>
      </c>
      <c r="E31" s="67">
        <v>0</v>
      </c>
      <c r="F31" s="67"/>
    </row>
    <row r="32" spans="2:6" ht="12.75">
      <c r="B32" s="46"/>
      <c r="C32" s="166" t="s">
        <v>375</v>
      </c>
      <c r="D32" s="67">
        <v>0</v>
      </c>
      <c r="E32" s="67">
        <v>3058</v>
      </c>
      <c r="F32" s="67"/>
    </row>
    <row r="33" spans="2:6" ht="12.75">
      <c r="B33" s="119"/>
      <c r="C33" s="276" t="s">
        <v>328</v>
      </c>
      <c r="D33" s="278">
        <v>0</v>
      </c>
      <c r="E33" s="278">
        <v>0</v>
      </c>
      <c r="F33" s="278"/>
    </row>
    <row r="34" spans="2:6" ht="12.75">
      <c r="B34" s="46" t="s">
        <v>634</v>
      </c>
      <c r="C34" s="277" t="s">
        <v>204</v>
      </c>
      <c r="D34" s="279"/>
      <c r="E34" s="279"/>
      <c r="F34" s="279"/>
    </row>
    <row r="35" spans="2:6" ht="12.75">
      <c r="B35" s="46"/>
      <c r="C35" s="276" t="s">
        <v>611</v>
      </c>
      <c r="D35" s="279"/>
      <c r="E35" s="279">
        <v>11787</v>
      </c>
      <c r="F35" s="279"/>
    </row>
    <row r="36" spans="2:6" ht="12.75">
      <c r="B36" s="46"/>
      <c r="C36" s="276"/>
      <c r="D36" s="279"/>
      <c r="E36" s="279"/>
      <c r="F36" s="279"/>
    </row>
    <row r="37" spans="2:6" ht="12.75">
      <c r="B37" s="46" t="s">
        <v>635</v>
      </c>
      <c r="C37" s="277" t="s">
        <v>206</v>
      </c>
      <c r="D37" s="279"/>
      <c r="E37" s="279"/>
      <c r="F37" s="279"/>
    </row>
    <row r="38" spans="2:6" ht="12.75">
      <c r="B38" s="46"/>
      <c r="C38" s="276" t="s">
        <v>376</v>
      </c>
      <c r="D38" s="279">
        <v>0</v>
      </c>
      <c r="E38" s="279">
        <v>2001</v>
      </c>
      <c r="F38" s="279"/>
    </row>
    <row r="39" spans="2:6" ht="12.75">
      <c r="B39" s="60"/>
      <c r="C39" s="608"/>
      <c r="D39" s="609"/>
      <c r="E39" s="609"/>
      <c r="F39" s="609"/>
    </row>
    <row r="40" spans="2:6" ht="12.75">
      <c r="B40" s="46" t="s">
        <v>357</v>
      </c>
      <c r="C40" s="277" t="s">
        <v>205</v>
      </c>
      <c r="D40" s="279"/>
      <c r="E40" s="279"/>
      <c r="F40" s="279"/>
    </row>
    <row r="41" spans="2:6" ht="13.5" thickBot="1">
      <c r="B41" s="163"/>
      <c r="C41" s="164"/>
      <c r="D41" s="165"/>
      <c r="E41" s="165"/>
      <c r="F41" s="165"/>
    </row>
    <row r="42" spans="2:6" ht="13.5" thickBot="1">
      <c r="B42" s="58"/>
      <c r="C42" s="63" t="s">
        <v>108</v>
      </c>
      <c r="D42" s="64">
        <f>SUM(D7:D41)</f>
        <v>98349</v>
      </c>
      <c r="E42" s="64">
        <f>SUM(E7:E41)</f>
        <v>118281</v>
      </c>
      <c r="F42" s="64">
        <f>SUM(F7:F41)</f>
        <v>112782</v>
      </c>
    </row>
    <row r="43" spans="2:6" ht="12.75">
      <c r="B43" s="55"/>
      <c r="C43" s="61"/>
      <c r="D43" s="62"/>
      <c r="E43" s="62"/>
      <c r="F43" s="62"/>
    </row>
    <row r="44" spans="2:6" ht="13.5" thickBot="1">
      <c r="B44" s="69"/>
      <c r="C44" s="282" t="s">
        <v>109</v>
      </c>
      <c r="D44" s="70"/>
      <c r="E44" s="70"/>
      <c r="F44" s="70"/>
    </row>
    <row r="45" spans="2:6" ht="12.75">
      <c r="B45" s="46" t="s">
        <v>358</v>
      </c>
      <c r="C45" s="48" t="s">
        <v>107</v>
      </c>
      <c r="D45" s="53"/>
      <c r="E45" s="53"/>
      <c r="F45" s="53"/>
    </row>
    <row r="46" spans="2:6" ht="12.75">
      <c r="B46" s="46"/>
      <c r="C46" s="49" t="s">
        <v>625</v>
      </c>
      <c r="D46" s="52"/>
      <c r="E46" s="52"/>
      <c r="F46" s="52">
        <v>13728</v>
      </c>
    </row>
    <row r="47" spans="2:6" ht="12.75">
      <c r="B47" s="46"/>
      <c r="C47" s="49" t="s">
        <v>622</v>
      </c>
      <c r="D47" s="52"/>
      <c r="E47" s="52"/>
      <c r="F47" s="52">
        <v>650</v>
      </c>
    </row>
    <row r="48" spans="2:6" ht="12.75">
      <c r="B48" s="46"/>
      <c r="C48" s="49" t="s">
        <v>614</v>
      </c>
      <c r="D48" s="52"/>
      <c r="E48" s="52">
        <v>2945</v>
      </c>
      <c r="F48" s="52"/>
    </row>
    <row r="49" spans="2:6" ht="12.75">
      <c r="B49" s="46"/>
      <c r="C49" s="49" t="s">
        <v>615</v>
      </c>
      <c r="D49" s="52"/>
      <c r="E49" s="52">
        <v>10728</v>
      </c>
      <c r="F49" s="52">
        <v>1865</v>
      </c>
    </row>
    <row r="50" spans="2:6" ht="12.75">
      <c r="B50" s="46"/>
      <c r="C50" s="49" t="s">
        <v>623</v>
      </c>
      <c r="D50" s="52">
        <v>5000</v>
      </c>
      <c r="E50" s="52"/>
      <c r="F50" s="52">
        <v>2040</v>
      </c>
    </row>
    <row r="51" spans="2:6" ht="12.75">
      <c r="B51" s="46"/>
      <c r="C51" s="49" t="s">
        <v>519</v>
      </c>
      <c r="D51" s="52">
        <v>6666</v>
      </c>
      <c r="E51" s="52">
        <v>6666</v>
      </c>
      <c r="F51" s="52"/>
    </row>
    <row r="52" spans="2:6" ht="12.75">
      <c r="B52" s="46"/>
      <c r="C52" s="49" t="s">
        <v>624</v>
      </c>
      <c r="D52" s="52"/>
      <c r="E52" s="52"/>
      <c r="F52" s="52">
        <v>1200</v>
      </c>
    </row>
    <row r="53" spans="2:6" ht="12.75">
      <c r="B53" s="639"/>
      <c r="C53" s="363"/>
      <c r="D53" s="430"/>
      <c r="E53" s="430"/>
      <c r="F53" s="430"/>
    </row>
    <row r="54" spans="2:6" ht="12.75">
      <c r="B54" s="65" t="s">
        <v>365</v>
      </c>
      <c r="C54" s="277" t="s">
        <v>203</v>
      </c>
      <c r="D54" s="67"/>
      <c r="E54" s="67"/>
      <c r="F54" s="67"/>
    </row>
    <row r="55" spans="2:6" ht="12.75">
      <c r="B55" s="65"/>
      <c r="C55" s="280"/>
      <c r="D55" s="67"/>
      <c r="E55" s="67"/>
      <c r="F55" s="67"/>
    </row>
    <row r="56" spans="2:6" ht="12.75">
      <c r="B56" s="46" t="s">
        <v>634</v>
      </c>
      <c r="C56" s="277" t="s">
        <v>204</v>
      </c>
      <c r="D56" s="47"/>
      <c r="E56" s="279"/>
      <c r="F56" s="279"/>
    </row>
    <row r="57" spans="2:6" ht="12.75">
      <c r="B57" s="362"/>
      <c r="C57" s="363"/>
      <c r="D57" s="364"/>
      <c r="E57" s="364"/>
      <c r="F57" s="364"/>
    </row>
    <row r="58" spans="2:6" ht="12.75">
      <c r="B58" s="46" t="s">
        <v>635</v>
      </c>
      <c r="C58" s="280" t="s">
        <v>206</v>
      </c>
      <c r="D58" s="167"/>
      <c r="E58" s="167"/>
      <c r="F58" s="167"/>
    </row>
    <row r="59" spans="2:6" ht="12.75">
      <c r="B59" s="65"/>
      <c r="C59" s="281" t="s">
        <v>613</v>
      </c>
      <c r="D59" s="167"/>
      <c r="E59" s="167">
        <v>605</v>
      </c>
      <c r="F59" s="167"/>
    </row>
    <row r="60" spans="2:6" ht="12.75">
      <c r="B60" s="46"/>
      <c r="C60" s="49"/>
      <c r="D60" s="52"/>
      <c r="E60" s="52"/>
      <c r="F60" s="52"/>
    </row>
    <row r="61" spans="2:6" ht="13.5" thickBot="1">
      <c r="B61" s="46" t="s">
        <v>357</v>
      </c>
      <c r="C61" s="277" t="s">
        <v>205</v>
      </c>
      <c r="D61" s="67"/>
      <c r="E61" s="67"/>
      <c r="F61" s="67"/>
    </row>
    <row r="62" spans="2:6" ht="13.5" thickBot="1">
      <c r="B62" s="58"/>
      <c r="C62" s="63" t="s">
        <v>110</v>
      </c>
      <c r="D62" s="71">
        <f>SUM(D45:D61)</f>
        <v>11666</v>
      </c>
      <c r="E62" s="71">
        <f>SUM(E45:E61)</f>
        <v>20944</v>
      </c>
      <c r="F62" s="71">
        <f>SUM(F45:F61)</f>
        <v>19483</v>
      </c>
    </row>
    <row r="63" spans="2:6" ht="12.75">
      <c r="B63" s="55"/>
      <c r="C63" s="61"/>
      <c r="D63" s="68"/>
      <c r="E63" s="68"/>
      <c r="F63" s="68"/>
    </row>
    <row r="64" spans="2:6" ht="13.5" thickBot="1">
      <c r="B64" s="69" t="s">
        <v>358</v>
      </c>
      <c r="C64" s="282" t="s">
        <v>322</v>
      </c>
      <c r="D64" s="72"/>
      <c r="E64" s="72"/>
      <c r="F64" s="72"/>
    </row>
    <row r="65" spans="2:6" ht="13.5" thickBot="1">
      <c r="B65" s="55"/>
      <c r="C65" s="61" t="s">
        <v>525</v>
      </c>
      <c r="D65" s="62">
        <v>6500</v>
      </c>
      <c r="E65" s="62">
        <v>6500</v>
      </c>
      <c r="F65" s="62"/>
    </row>
    <row r="66" spans="2:6" ht="13.5" thickBot="1">
      <c r="B66" s="58"/>
      <c r="C66" s="63" t="s">
        <v>322</v>
      </c>
      <c r="D66" s="64">
        <f>SUM(D65:D65)</f>
        <v>6500</v>
      </c>
      <c r="E66" s="64">
        <f>SUM(E65:E65)</f>
        <v>6500</v>
      </c>
      <c r="F66" s="64">
        <f>SUM(F65:F65)</f>
        <v>0</v>
      </c>
    </row>
    <row r="67" spans="1:7" ht="12.75">
      <c r="A67" s="93"/>
      <c r="B67" s="621"/>
      <c r="C67" s="622"/>
      <c r="D67" s="623"/>
      <c r="E67" s="623"/>
      <c r="F67" s="623"/>
      <c r="G67" s="93"/>
    </row>
    <row r="68" spans="1:7" ht="12.75">
      <c r="A68" s="93"/>
      <c r="B68" s="624"/>
      <c r="C68" s="625"/>
      <c r="D68" s="626"/>
      <c r="E68" s="626"/>
      <c r="F68" s="626"/>
      <c r="G68" s="93"/>
    </row>
    <row r="69" spans="1:7" ht="12.75">
      <c r="A69" s="93"/>
      <c r="B69" s="624"/>
      <c r="C69" s="625"/>
      <c r="D69" s="626"/>
      <c r="E69" s="626"/>
      <c r="F69" s="626"/>
      <c r="G69" s="93"/>
    </row>
    <row r="70" spans="1:7" ht="12.75">
      <c r="A70" s="93"/>
      <c r="B70" s="624"/>
      <c r="C70" s="625"/>
      <c r="D70" s="626"/>
      <c r="E70" s="626"/>
      <c r="F70" s="626"/>
      <c r="G70" s="93"/>
    </row>
    <row r="71" spans="1:7" ht="12.75">
      <c r="A71" s="93"/>
      <c r="B71" s="624"/>
      <c r="C71" s="625"/>
      <c r="D71" s="626"/>
      <c r="E71" s="626"/>
      <c r="F71" s="626"/>
      <c r="G71" s="93"/>
    </row>
    <row r="72" spans="1:7" ht="12.75">
      <c r="A72" s="93"/>
      <c r="B72" s="624"/>
      <c r="C72" s="625"/>
      <c r="D72" s="626" t="s">
        <v>385</v>
      </c>
      <c r="E72" s="626"/>
      <c r="F72" s="626"/>
      <c r="G72" s="93"/>
    </row>
    <row r="73" spans="1:7" ht="12.75">
      <c r="A73" s="93"/>
      <c r="B73" s="624"/>
      <c r="C73" s="625"/>
      <c r="D73" s="626"/>
      <c r="E73" s="626"/>
      <c r="F73" s="626"/>
      <c r="G73" s="93"/>
    </row>
    <row r="74" spans="1:7" ht="12.75">
      <c r="A74" s="93"/>
      <c r="B74" s="624"/>
      <c r="C74" s="625"/>
      <c r="D74" s="626"/>
      <c r="E74" s="626"/>
      <c r="F74" s="626"/>
      <c r="G74" s="93"/>
    </row>
    <row r="75" spans="1:7" ht="12.75">
      <c r="A75" s="93"/>
      <c r="B75" s="627"/>
      <c r="C75" s="628"/>
      <c r="D75" s="629"/>
      <c r="E75" s="629"/>
      <c r="F75" s="629"/>
      <c r="G75" s="93"/>
    </row>
    <row r="76" spans="2:6" ht="12.75">
      <c r="B76" s="46" t="s">
        <v>358</v>
      </c>
      <c r="C76" s="283" t="s">
        <v>329</v>
      </c>
      <c r="D76" s="284"/>
      <c r="E76" s="284"/>
      <c r="F76" s="284"/>
    </row>
    <row r="77" spans="2:6" ht="12.75">
      <c r="B77" s="362"/>
      <c r="C77" s="363" t="s">
        <v>526</v>
      </c>
      <c r="D77" s="364">
        <v>11700</v>
      </c>
      <c r="E77" s="364">
        <v>11700</v>
      </c>
      <c r="F77" s="364"/>
    </row>
    <row r="78" spans="2:6" ht="12.75">
      <c r="B78" s="46"/>
      <c r="C78" s="285" t="s">
        <v>329</v>
      </c>
      <c r="D78" s="284">
        <f>SUM(D76:D77)</f>
        <v>11700</v>
      </c>
      <c r="E78" s="284">
        <f>SUM(E76:E77)</f>
        <v>11700</v>
      </c>
      <c r="F78" s="284">
        <f>SUM(F76:F77)</f>
        <v>0</v>
      </c>
    </row>
    <row r="79" spans="2:6" ht="12.75">
      <c r="B79" s="286"/>
      <c r="C79" s="287"/>
      <c r="D79" s="288"/>
      <c r="E79" s="288"/>
      <c r="F79" s="288"/>
    </row>
    <row r="80" spans="2:6" ht="13.5" thickBot="1">
      <c r="B80" s="294" t="s">
        <v>358</v>
      </c>
      <c r="C80" s="289" t="s">
        <v>111</v>
      </c>
      <c r="D80" s="73"/>
      <c r="E80" s="73"/>
      <c r="F80" s="73"/>
    </row>
    <row r="81" spans="2:6" ht="12.75">
      <c r="B81" s="50"/>
      <c r="C81" s="54" t="s">
        <v>137</v>
      </c>
      <c r="D81" s="51"/>
      <c r="E81" s="51"/>
      <c r="F81" s="51"/>
    </row>
    <row r="82" spans="2:6" ht="12.75">
      <c r="B82" s="50"/>
      <c r="C82" s="54" t="s">
        <v>112</v>
      </c>
      <c r="D82" s="51">
        <v>2500</v>
      </c>
      <c r="E82" s="51">
        <v>2500</v>
      </c>
      <c r="F82" s="51">
        <v>10525</v>
      </c>
    </row>
    <row r="83" spans="2:6" ht="12.75">
      <c r="B83" s="50"/>
      <c r="C83" s="54" t="s">
        <v>113</v>
      </c>
      <c r="D83" s="51">
        <v>2880</v>
      </c>
      <c r="E83" s="51">
        <v>2880</v>
      </c>
      <c r="F83" s="51">
        <v>15255</v>
      </c>
    </row>
    <row r="84" spans="2:6" ht="12.75">
      <c r="B84" s="50"/>
      <c r="C84" s="54" t="s">
        <v>121</v>
      </c>
      <c r="D84" s="51">
        <v>6000</v>
      </c>
      <c r="E84" s="51">
        <v>6000</v>
      </c>
      <c r="F84" s="51">
        <v>8250</v>
      </c>
    </row>
    <row r="85" spans="2:6" ht="12.75">
      <c r="B85" s="74"/>
      <c r="C85" s="75" t="s">
        <v>330</v>
      </c>
      <c r="D85" s="76">
        <v>12000</v>
      </c>
      <c r="E85" s="76">
        <v>12000</v>
      </c>
      <c r="F85" s="76">
        <v>134500</v>
      </c>
    </row>
    <row r="86" spans="2:6" ht="12.75">
      <c r="B86" s="74"/>
      <c r="C86" s="75" t="s">
        <v>331</v>
      </c>
      <c r="D86" s="76">
        <v>5640</v>
      </c>
      <c r="E86" s="76">
        <v>5640</v>
      </c>
      <c r="F86" s="76">
        <v>31600</v>
      </c>
    </row>
    <row r="87" spans="2:6" ht="12.75">
      <c r="B87" s="74"/>
      <c r="C87" s="54" t="s">
        <v>332</v>
      </c>
      <c r="D87" s="76">
        <v>880</v>
      </c>
      <c r="E87" s="76">
        <v>880</v>
      </c>
      <c r="F87" s="76">
        <v>880</v>
      </c>
    </row>
    <row r="88" spans="2:6" ht="12.75">
      <c r="B88" s="74"/>
      <c r="C88" s="54" t="s">
        <v>626</v>
      </c>
      <c r="D88" s="76"/>
      <c r="E88" s="76"/>
      <c r="F88" s="76">
        <v>27750</v>
      </c>
    </row>
    <row r="89" spans="2:6" ht="12.75">
      <c r="B89" s="74"/>
      <c r="C89" s="54" t="s">
        <v>527</v>
      </c>
      <c r="D89" s="76">
        <v>12000</v>
      </c>
      <c r="E89" s="76">
        <v>12000</v>
      </c>
      <c r="F89" s="76">
        <v>8000</v>
      </c>
    </row>
    <row r="90" spans="2:6" ht="12.75">
      <c r="B90" s="74"/>
      <c r="C90" s="365" t="s">
        <v>528</v>
      </c>
      <c r="D90" s="76">
        <v>7770</v>
      </c>
      <c r="E90" s="76">
        <v>7770</v>
      </c>
      <c r="F90" s="76"/>
    </row>
    <row r="91" spans="2:6" ht="13.5" thickBot="1">
      <c r="B91" s="74"/>
      <c r="C91" s="75" t="s">
        <v>114</v>
      </c>
      <c r="D91" s="76">
        <v>6783</v>
      </c>
      <c r="E91" s="76">
        <v>6783</v>
      </c>
      <c r="F91" s="76">
        <v>6783</v>
      </c>
    </row>
    <row r="92" spans="2:6" ht="13.5" thickBot="1">
      <c r="B92" s="77"/>
      <c r="C92" s="78" t="s">
        <v>115</v>
      </c>
      <c r="D92" s="79">
        <f>SUM(D81:D91)</f>
        <v>56453</v>
      </c>
      <c r="E92" s="79">
        <f>SUM(E81:E91)</f>
        <v>56453</v>
      </c>
      <c r="F92" s="79">
        <f>SUM(F81:F91)</f>
        <v>243543</v>
      </c>
    </row>
    <row r="93" spans="2:6" ht="13.5" thickBot="1">
      <c r="B93" s="3"/>
      <c r="C93" s="80"/>
      <c r="D93" s="4"/>
      <c r="E93" s="4"/>
      <c r="F93" s="4"/>
    </row>
    <row r="94" spans="2:6" ht="13.5" thickBot="1">
      <c r="B94" s="295" t="s">
        <v>358</v>
      </c>
      <c r="C94" s="78" t="s">
        <v>35</v>
      </c>
      <c r="D94" s="79">
        <v>16718</v>
      </c>
      <c r="E94" s="79">
        <v>16718</v>
      </c>
      <c r="F94" s="79">
        <v>44071</v>
      </c>
    </row>
    <row r="95" spans="2:6" ht="13.5" thickBot="1">
      <c r="B95" s="602"/>
      <c r="C95" s="603"/>
      <c r="D95" s="604"/>
      <c r="E95" s="604"/>
      <c r="F95" s="604"/>
    </row>
    <row r="96" spans="2:6" ht="13.5" thickBot="1">
      <c r="B96" s="295" t="s">
        <v>358</v>
      </c>
      <c r="C96" s="78" t="s">
        <v>631</v>
      </c>
      <c r="D96" s="79"/>
      <c r="E96" s="79"/>
      <c r="F96" s="79">
        <v>150</v>
      </c>
    </row>
    <row r="97" spans="2:6" ht="13.5" thickBot="1">
      <c r="B97" s="605"/>
      <c r="C97" s="606"/>
      <c r="D97" s="607"/>
      <c r="E97" s="607"/>
      <c r="F97" s="607"/>
    </row>
    <row r="98" spans="2:6" ht="13.5" thickBot="1">
      <c r="B98" s="605" t="s">
        <v>358</v>
      </c>
      <c r="C98" s="606" t="s">
        <v>632</v>
      </c>
      <c r="D98" s="607"/>
      <c r="E98" s="607"/>
      <c r="F98" s="607">
        <v>442200</v>
      </c>
    </row>
    <row r="99" spans="2:6" ht="13.5" thickBot="1">
      <c r="B99" s="3"/>
      <c r="C99" s="80"/>
      <c r="D99" s="4"/>
      <c r="E99" s="4"/>
      <c r="F99" s="4"/>
    </row>
    <row r="100" spans="2:6" ht="16.5" thickBot="1" thickTop="1">
      <c r="B100" s="82" t="s">
        <v>116</v>
      </c>
      <c r="C100" s="83"/>
      <c r="D100" s="84">
        <f>D42+D62+D66+D92+D94+D78+D96+D98</f>
        <v>201386</v>
      </c>
      <c r="E100" s="84">
        <f>E42+E62+E66+E92+E94+E78+E96+E98</f>
        <v>230596</v>
      </c>
      <c r="F100" s="84">
        <f>F42+F62+F66+F92+F94+F78+F96+F98</f>
        <v>862229</v>
      </c>
    </row>
  </sheetData>
  <mergeCells count="1">
    <mergeCell ref="B2:E2"/>
  </mergeCells>
  <printOptions/>
  <pageMargins left="0.7874015748031497" right="0.7874015748031497" top="0" bottom="0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B29" sqref="B29"/>
    </sheetView>
  </sheetViews>
  <sheetFormatPr defaultColWidth="9.00390625" defaultRowHeight="12.75"/>
  <cols>
    <col min="1" max="1" width="6.125" style="0" customWidth="1"/>
    <col min="2" max="2" width="32.25390625" style="0" customWidth="1"/>
    <col min="3" max="3" width="13.25390625" style="0" customWidth="1"/>
    <col min="4" max="4" width="14.75390625" style="0" customWidth="1"/>
    <col min="5" max="5" width="13.25390625" style="0" customWidth="1"/>
    <col min="6" max="6" width="11.375" style="0" customWidth="1"/>
    <col min="7" max="9" width="13.625" style="0" customWidth="1"/>
  </cols>
  <sheetData>
    <row r="1" ht="12.75">
      <c r="H1" t="s">
        <v>186</v>
      </c>
    </row>
    <row r="3" spans="2:9" ht="12.75">
      <c r="B3" s="703" t="s">
        <v>584</v>
      </c>
      <c r="C3" s="703"/>
      <c r="D3" s="703"/>
      <c r="E3" s="703"/>
      <c r="F3" s="703"/>
      <c r="G3" s="703"/>
      <c r="H3" s="703"/>
      <c r="I3" s="703"/>
    </row>
    <row r="4" ht="13.5" hidden="1" thickBot="1"/>
    <row r="5" ht="13.5" thickBot="1"/>
    <row r="6" spans="1:9" ht="27.75" customHeight="1">
      <c r="A6" s="725" t="s">
        <v>300</v>
      </c>
      <c r="B6" s="752" t="s">
        <v>56</v>
      </c>
      <c r="C6" s="749" t="s">
        <v>585</v>
      </c>
      <c r="D6" s="750"/>
      <c r="E6" s="750"/>
      <c r="F6" s="751"/>
      <c r="G6" s="750" t="s">
        <v>586</v>
      </c>
      <c r="H6" s="750"/>
      <c r="I6" s="751"/>
    </row>
    <row r="7" spans="1:9" ht="12.75">
      <c r="A7" s="743"/>
      <c r="B7" s="753"/>
      <c r="C7" s="739" t="s">
        <v>99</v>
      </c>
      <c r="D7" s="747" t="s">
        <v>96</v>
      </c>
      <c r="E7" s="747" t="s">
        <v>93</v>
      </c>
      <c r="F7" s="745" t="s">
        <v>94</v>
      </c>
      <c r="G7" s="739" t="s">
        <v>98</v>
      </c>
      <c r="H7" s="747" t="s">
        <v>97</v>
      </c>
      <c r="I7" s="745" t="s">
        <v>95</v>
      </c>
    </row>
    <row r="8" spans="1:9" ht="13.5" thickBot="1">
      <c r="A8" s="744"/>
      <c r="B8" s="754"/>
      <c r="C8" s="740"/>
      <c r="D8" s="748"/>
      <c r="E8" s="748"/>
      <c r="F8" s="746"/>
      <c r="G8" s="740"/>
      <c r="H8" s="748"/>
      <c r="I8" s="746"/>
    </row>
    <row r="9" spans="1:9" ht="12.75">
      <c r="A9" s="199"/>
      <c r="B9" s="95" t="s">
        <v>57</v>
      </c>
      <c r="C9" s="30">
        <v>111</v>
      </c>
      <c r="D9" s="8">
        <v>10</v>
      </c>
      <c r="E9" s="8"/>
      <c r="F9" s="99"/>
      <c r="G9" s="30">
        <v>118</v>
      </c>
      <c r="H9" s="8"/>
      <c r="I9" s="9"/>
    </row>
    <row r="10" spans="1:9" ht="12.75">
      <c r="A10" s="125"/>
      <c r="B10" s="96" t="s">
        <v>488</v>
      </c>
      <c r="C10" s="100">
        <v>77</v>
      </c>
      <c r="D10" s="11"/>
      <c r="E10" s="11"/>
      <c r="F10" s="12"/>
      <c r="G10" s="29">
        <v>82</v>
      </c>
      <c r="H10" s="11"/>
      <c r="I10" s="12"/>
    </row>
    <row r="11" spans="1:9" ht="12.75">
      <c r="A11" s="125"/>
      <c r="B11" s="96" t="s">
        <v>58</v>
      </c>
      <c r="C11" s="100">
        <v>32</v>
      </c>
      <c r="D11" s="11"/>
      <c r="E11" s="11"/>
      <c r="F11" s="12"/>
      <c r="G11" s="100" t="s">
        <v>693</v>
      </c>
      <c r="H11" s="11">
        <v>1</v>
      </c>
      <c r="I11" s="12"/>
    </row>
    <row r="12" spans="1:9" ht="12.75">
      <c r="A12" s="125"/>
      <c r="B12" s="96" t="s">
        <v>59</v>
      </c>
      <c r="C12" s="100">
        <v>62</v>
      </c>
      <c r="D12" s="11"/>
      <c r="E12" s="11">
        <v>3</v>
      </c>
      <c r="F12" s="12"/>
      <c r="G12" s="100" t="s">
        <v>694</v>
      </c>
      <c r="H12" s="11"/>
      <c r="I12" s="12"/>
    </row>
    <row r="13" spans="1:9" ht="12.75">
      <c r="A13" s="125"/>
      <c r="B13" s="96" t="s">
        <v>60</v>
      </c>
      <c r="C13" s="100">
        <v>23</v>
      </c>
      <c r="D13" s="11">
        <v>1</v>
      </c>
      <c r="E13" s="11"/>
      <c r="F13" s="12"/>
      <c r="G13" s="100">
        <v>23</v>
      </c>
      <c r="H13" s="11">
        <v>0.5</v>
      </c>
      <c r="I13" s="12"/>
    </row>
    <row r="14" spans="1:9" ht="12.75">
      <c r="A14" s="125"/>
      <c r="B14" s="96" t="s">
        <v>61</v>
      </c>
      <c r="C14" s="29">
        <v>8</v>
      </c>
      <c r="D14" s="11">
        <v>3</v>
      </c>
      <c r="E14" s="11"/>
      <c r="F14" s="12"/>
      <c r="G14" s="29">
        <v>0</v>
      </c>
      <c r="H14" s="11"/>
      <c r="I14" s="12"/>
    </row>
    <row r="15" spans="1:9" ht="12.75">
      <c r="A15" s="125"/>
      <c r="B15" s="96" t="s">
        <v>62</v>
      </c>
      <c r="C15" s="100">
        <v>6</v>
      </c>
      <c r="D15" s="11"/>
      <c r="E15" s="11"/>
      <c r="F15" s="12"/>
      <c r="G15" s="100">
        <v>6</v>
      </c>
      <c r="H15" s="11"/>
      <c r="I15" s="12"/>
    </row>
    <row r="16" spans="1:9" ht="12.75">
      <c r="A16" s="125"/>
      <c r="B16" s="96" t="s">
        <v>63</v>
      </c>
      <c r="C16" s="100">
        <v>25</v>
      </c>
      <c r="D16" s="11">
        <v>3</v>
      </c>
      <c r="E16" s="11">
        <v>1</v>
      </c>
      <c r="F16" s="12"/>
      <c r="G16" s="100">
        <v>26</v>
      </c>
      <c r="H16" s="11"/>
      <c r="I16" s="12"/>
    </row>
    <row r="17" spans="1:9" ht="12.75">
      <c r="A17" s="125"/>
      <c r="B17" s="96" t="s">
        <v>64</v>
      </c>
      <c r="C17" s="100">
        <v>29</v>
      </c>
      <c r="D17" s="11"/>
      <c r="E17" s="11"/>
      <c r="F17" s="12"/>
      <c r="G17" s="100">
        <v>29</v>
      </c>
      <c r="H17" s="11"/>
      <c r="I17" s="12"/>
    </row>
    <row r="18" spans="1:9" ht="12.75">
      <c r="A18" s="125"/>
      <c r="B18" s="97" t="s">
        <v>65</v>
      </c>
      <c r="C18" s="101">
        <f>SUM(C9:C17)</f>
        <v>373</v>
      </c>
      <c r="D18" s="101">
        <f>SUM(D9:D17)</f>
        <v>17</v>
      </c>
      <c r="E18" s="101">
        <f>SUM(E9:E17)</f>
        <v>4</v>
      </c>
      <c r="F18" s="101">
        <v>11</v>
      </c>
      <c r="G18" s="101">
        <v>378</v>
      </c>
      <c r="H18" s="101">
        <f>SUM(H9:H17)</f>
        <v>1.5</v>
      </c>
      <c r="I18" s="101">
        <f>SUM(I9:I17)</f>
        <v>0</v>
      </c>
    </row>
    <row r="19" spans="1:9" ht="13.5" thickBot="1">
      <c r="A19" s="201"/>
      <c r="B19" s="98" t="s">
        <v>66</v>
      </c>
      <c r="C19" s="102">
        <v>33</v>
      </c>
      <c r="D19" s="15"/>
      <c r="E19" s="15"/>
      <c r="F19" s="16">
        <v>0</v>
      </c>
      <c r="G19" s="102">
        <v>36</v>
      </c>
      <c r="H19" s="15"/>
      <c r="I19" s="16"/>
    </row>
    <row r="20" spans="1:9" ht="13.5" thickBot="1">
      <c r="A20" s="290"/>
      <c r="B20" s="94" t="s">
        <v>67</v>
      </c>
      <c r="C20" s="103">
        <f>SUM(C18:C19)</f>
        <v>406</v>
      </c>
      <c r="D20" s="103">
        <f>SUM(D18:D19)</f>
        <v>17</v>
      </c>
      <c r="E20" s="103">
        <f>SUM(E18:E19)</f>
        <v>4</v>
      </c>
      <c r="F20" s="103">
        <f>SUM(F18:F19)</f>
        <v>11</v>
      </c>
      <c r="G20" s="103">
        <f>G18+G19</f>
        <v>414</v>
      </c>
      <c r="H20" s="103">
        <f>H18+H19</f>
        <v>1.5</v>
      </c>
      <c r="I20" s="103">
        <f>I18+I19</f>
        <v>0</v>
      </c>
    </row>
    <row r="21" spans="2:9" ht="12.75">
      <c r="B21" s="115"/>
      <c r="C21" s="2"/>
      <c r="D21" s="2"/>
      <c r="E21" s="2"/>
      <c r="F21" s="2"/>
      <c r="G21" s="2"/>
      <c r="H21" s="2"/>
      <c r="I21" s="2"/>
    </row>
    <row r="22" spans="2:9" ht="12.75">
      <c r="B22" s="115"/>
      <c r="C22" s="2"/>
      <c r="D22" s="2"/>
      <c r="E22" s="2"/>
      <c r="F22" s="2"/>
      <c r="G22" s="2"/>
      <c r="H22" s="2"/>
      <c r="I22" s="2"/>
    </row>
    <row r="23" spans="2:9" ht="12.75">
      <c r="B23" s="115"/>
      <c r="C23" s="2"/>
      <c r="D23" s="2"/>
      <c r="E23" s="2"/>
      <c r="F23" s="2"/>
      <c r="G23" s="2"/>
      <c r="H23" s="2"/>
      <c r="I23" s="2"/>
    </row>
    <row r="24" spans="2:9" ht="12.75">
      <c r="B24" s="692"/>
      <c r="C24" s="692"/>
      <c r="D24" s="692"/>
      <c r="E24" s="692"/>
      <c r="F24" s="692"/>
      <c r="G24" s="692"/>
      <c r="H24" s="692"/>
      <c r="I24" s="692"/>
    </row>
    <row r="25" spans="2:9" ht="12.75">
      <c r="B25" s="1"/>
      <c r="C25" s="1"/>
      <c r="D25" s="1"/>
      <c r="E25" s="1"/>
      <c r="F25" s="1"/>
      <c r="G25" s="1"/>
      <c r="H25" s="1"/>
      <c r="I25" s="1"/>
    </row>
    <row r="26" spans="2:9" ht="12.75">
      <c r="B26" s="1"/>
      <c r="C26" s="1"/>
      <c r="D26" s="1"/>
      <c r="E26" s="1"/>
      <c r="F26" s="1"/>
      <c r="G26" s="1"/>
      <c r="H26" s="1"/>
      <c r="I26" s="1"/>
    </row>
    <row r="27" spans="2:9" ht="12.75">
      <c r="B27" s="1"/>
      <c r="C27" s="1"/>
      <c r="D27" s="1"/>
      <c r="E27" s="1"/>
      <c r="F27" s="1"/>
      <c r="G27" s="1"/>
      <c r="H27" s="1"/>
      <c r="I27" s="1"/>
    </row>
    <row r="28" spans="2:9" ht="12.75">
      <c r="B28" s="1" t="s">
        <v>695</v>
      </c>
      <c r="C28" s="1"/>
      <c r="D28" s="1"/>
      <c r="E28" s="1"/>
      <c r="F28" s="1"/>
      <c r="G28" s="1"/>
      <c r="H28" s="1"/>
      <c r="I28" s="1"/>
    </row>
    <row r="29" spans="2:9" ht="12.75">
      <c r="B29" s="1" t="s">
        <v>763</v>
      </c>
      <c r="C29" s="1"/>
      <c r="D29" s="1"/>
      <c r="E29" s="1"/>
      <c r="F29" s="1"/>
      <c r="G29" s="1"/>
      <c r="H29" s="1"/>
      <c r="I29" s="1"/>
    </row>
    <row r="30" spans="2:9" ht="12.75">
      <c r="B30" s="741"/>
      <c r="C30" s="741"/>
      <c r="D30" s="741"/>
      <c r="E30" s="741"/>
      <c r="F30" s="741"/>
      <c r="G30" s="741"/>
      <c r="H30" s="741"/>
      <c r="I30" s="741"/>
    </row>
    <row r="31" spans="1:9" ht="12.75">
      <c r="A31" t="s">
        <v>355</v>
      </c>
      <c r="B31" s="692"/>
      <c r="C31" s="692"/>
      <c r="D31" s="692"/>
      <c r="E31" s="692"/>
      <c r="F31" s="692"/>
      <c r="G31" s="692"/>
      <c r="H31" s="692"/>
      <c r="I31" s="692"/>
    </row>
    <row r="32" spans="2:9" ht="12.75">
      <c r="B32" s="742"/>
      <c r="C32" s="742"/>
      <c r="D32" s="742"/>
      <c r="E32" s="742"/>
      <c r="F32" s="742"/>
      <c r="G32" s="742"/>
      <c r="H32" s="742"/>
      <c r="I32" s="742"/>
    </row>
    <row r="33" spans="2:9" ht="12.75">
      <c r="B33" s="692"/>
      <c r="C33" s="692"/>
      <c r="D33" s="692"/>
      <c r="E33" s="692"/>
      <c r="F33" s="692"/>
      <c r="G33" s="692"/>
      <c r="H33" s="692"/>
      <c r="I33" s="692"/>
    </row>
    <row r="34" spans="2:9" ht="12.75" customHeight="1">
      <c r="B34" s="692"/>
      <c r="C34" s="692"/>
      <c r="D34" s="692"/>
      <c r="E34" s="692"/>
      <c r="F34" s="692"/>
      <c r="G34" s="692"/>
      <c r="H34" s="692"/>
      <c r="I34" s="692"/>
    </row>
    <row r="35" spans="2:9" ht="12.75">
      <c r="B35" s="692"/>
      <c r="C35" s="692"/>
      <c r="D35" s="692"/>
      <c r="E35" s="692"/>
      <c r="F35" s="692"/>
      <c r="G35" s="692"/>
      <c r="H35" s="692"/>
      <c r="I35" s="692"/>
    </row>
    <row r="36" spans="2:9" ht="12.75">
      <c r="B36" s="692"/>
      <c r="C36" s="692"/>
      <c r="D36" s="692"/>
      <c r="E36" s="692"/>
      <c r="F36" s="692"/>
      <c r="G36" s="692"/>
      <c r="H36" s="692"/>
      <c r="I36" s="692"/>
    </row>
    <row r="37" spans="2:9" ht="12.75" customHeight="1">
      <c r="B37" s="1"/>
      <c r="C37" s="1"/>
      <c r="D37" s="1"/>
      <c r="E37" s="1"/>
      <c r="F37" s="1"/>
      <c r="G37" s="1"/>
      <c r="H37" s="1"/>
      <c r="I37" s="1"/>
    </row>
    <row r="38" spans="2:9" ht="12.75">
      <c r="B38" s="1"/>
      <c r="C38" s="1"/>
      <c r="D38" s="1"/>
      <c r="E38" s="1"/>
      <c r="F38" s="1"/>
      <c r="G38" s="1"/>
      <c r="H38" s="1"/>
      <c r="I38" s="1"/>
    </row>
  </sheetData>
  <mergeCells count="20">
    <mergeCell ref="B3:I3"/>
    <mergeCell ref="C6:F6"/>
    <mergeCell ref="G6:I6"/>
    <mergeCell ref="B6:B8"/>
    <mergeCell ref="C7:C8"/>
    <mergeCell ref="D7:D8"/>
    <mergeCell ref="E7:E8"/>
    <mergeCell ref="F7:F8"/>
    <mergeCell ref="A6:A8"/>
    <mergeCell ref="I7:I8"/>
    <mergeCell ref="B24:I24"/>
    <mergeCell ref="H7:H8"/>
    <mergeCell ref="B35:I35"/>
    <mergeCell ref="B36:I36"/>
    <mergeCell ref="G7:G8"/>
    <mergeCell ref="B30:I30"/>
    <mergeCell ref="B31:I31"/>
    <mergeCell ref="B32:I32"/>
    <mergeCell ref="B33:I33"/>
    <mergeCell ref="B34:I34"/>
  </mergeCells>
  <printOptions/>
  <pageMargins left="0.75" right="0.75" top="1" bottom="1" header="0.5" footer="0.5"/>
  <pageSetup horizontalDpi="120" verticalDpi="12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8"/>
  <sheetViews>
    <sheetView workbookViewId="0" topLeftCell="A1">
      <selection activeCell="G107" sqref="G107"/>
    </sheetView>
  </sheetViews>
  <sheetFormatPr defaultColWidth="9.00390625" defaultRowHeight="12.75"/>
  <cols>
    <col min="2" max="2" width="5.625" style="0" customWidth="1"/>
    <col min="3" max="3" width="51.125" style="0" customWidth="1"/>
  </cols>
  <sheetData>
    <row r="1" ht="12.75">
      <c r="C1" s="323" t="s">
        <v>456</v>
      </c>
    </row>
    <row r="2" ht="12.75">
      <c r="C2" s="323"/>
    </row>
    <row r="3" ht="12.75">
      <c r="C3" s="323"/>
    </row>
    <row r="4" spans="2:4" ht="12.75">
      <c r="B4" s="762" t="s">
        <v>587</v>
      </c>
      <c r="C4" s="762"/>
      <c r="D4" s="762"/>
    </row>
    <row r="6" spans="2:4" ht="12.75">
      <c r="B6" s="763" t="s">
        <v>457</v>
      </c>
      <c r="C6" s="763"/>
      <c r="D6" s="763"/>
    </row>
    <row r="7" spans="2:4" ht="12.75">
      <c r="B7" s="349"/>
      <c r="C7" s="349"/>
      <c r="D7" s="349"/>
    </row>
    <row r="8" ht="13.5" thickBot="1">
      <c r="D8" s="307" t="s">
        <v>20</v>
      </c>
    </row>
    <row r="9" spans="2:4" ht="13.5" thickBot="1">
      <c r="B9" s="764" t="s">
        <v>23</v>
      </c>
      <c r="C9" s="765"/>
      <c r="D9" s="350" t="s">
        <v>458</v>
      </c>
    </row>
    <row r="10" spans="2:4" ht="12.75">
      <c r="B10" s="326" t="s">
        <v>382</v>
      </c>
      <c r="C10" s="546" t="s">
        <v>489</v>
      </c>
      <c r="D10" s="327">
        <v>8284</v>
      </c>
    </row>
    <row r="11" spans="2:4" ht="12.75">
      <c r="B11" s="5"/>
      <c r="C11" s="89" t="s">
        <v>490</v>
      </c>
      <c r="D11" s="6">
        <v>2983</v>
      </c>
    </row>
    <row r="12" spans="2:4" ht="12.75">
      <c r="B12" s="5" t="s">
        <v>385</v>
      </c>
      <c r="C12" s="89" t="s">
        <v>459</v>
      </c>
      <c r="D12" s="6"/>
    </row>
    <row r="13" spans="2:4" ht="12.75">
      <c r="B13" s="5"/>
      <c r="C13" s="89" t="s">
        <v>491</v>
      </c>
      <c r="D13" s="6">
        <v>3300</v>
      </c>
    </row>
    <row r="14" spans="2:4" ht="12.75">
      <c r="B14" s="5"/>
      <c r="C14" s="89" t="s">
        <v>651</v>
      </c>
      <c r="D14" s="6">
        <v>5976</v>
      </c>
    </row>
    <row r="15" spans="2:4" ht="12.75">
      <c r="B15" s="5"/>
      <c r="C15" s="89" t="s">
        <v>460</v>
      </c>
      <c r="D15" s="6">
        <v>6385</v>
      </c>
    </row>
    <row r="16" spans="2:4" ht="12.75">
      <c r="B16" s="5"/>
      <c r="C16" s="89" t="s">
        <v>492</v>
      </c>
      <c r="D16" s="6">
        <v>4705</v>
      </c>
    </row>
    <row r="17" spans="2:4" ht="12.75">
      <c r="B17" s="5" t="s">
        <v>395</v>
      </c>
      <c r="C17" s="89" t="s">
        <v>493</v>
      </c>
      <c r="D17" s="6">
        <v>559</v>
      </c>
    </row>
    <row r="18" spans="2:4" ht="12.75">
      <c r="B18" s="5" t="s">
        <v>401</v>
      </c>
      <c r="C18" s="89" t="s">
        <v>652</v>
      </c>
      <c r="D18" s="6">
        <v>300</v>
      </c>
    </row>
    <row r="19" spans="2:4" ht="12.75">
      <c r="B19" s="5" t="s">
        <v>403</v>
      </c>
      <c r="C19" s="89" t="s">
        <v>461</v>
      </c>
      <c r="D19" s="6">
        <v>27922</v>
      </c>
    </row>
    <row r="20" spans="2:4" ht="12.75">
      <c r="B20" s="5" t="s">
        <v>405</v>
      </c>
      <c r="C20" s="89" t="s">
        <v>653</v>
      </c>
      <c r="D20" s="6">
        <v>6575</v>
      </c>
    </row>
    <row r="21" spans="2:4" ht="12.75">
      <c r="B21" s="5" t="s">
        <v>407</v>
      </c>
      <c r="C21" s="89" t="s">
        <v>494</v>
      </c>
      <c r="D21" s="6">
        <v>2460</v>
      </c>
    </row>
    <row r="22" spans="2:4" ht="12.75">
      <c r="B22" s="5" t="s">
        <v>409</v>
      </c>
      <c r="C22" s="89" t="s">
        <v>462</v>
      </c>
      <c r="D22" s="6"/>
    </row>
    <row r="23" spans="2:4" ht="12.75">
      <c r="B23" s="5"/>
      <c r="C23" s="89" t="s">
        <v>510</v>
      </c>
      <c r="D23" s="6">
        <v>33600</v>
      </c>
    </row>
    <row r="24" spans="2:4" ht="12.75">
      <c r="B24" s="5"/>
      <c r="C24" s="89" t="s">
        <v>511</v>
      </c>
      <c r="D24" s="6">
        <v>76300</v>
      </c>
    </row>
    <row r="25" spans="2:4" ht="12.75">
      <c r="B25" s="5"/>
      <c r="C25" s="89" t="s">
        <v>495</v>
      </c>
      <c r="D25" s="6">
        <v>10500</v>
      </c>
    </row>
    <row r="26" spans="2:4" ht="12.75">
      <c r="B26" s="5"/>
      <c r="C26" s="89" t="s">
        <v>512</v>
      </c>
      <c r="D26" s="6">
        <v>7840</v>
      </c>
    </row>
    <row r="27" spans="2:4" ht="12.75">
      <c r="B27" s="5" t="s">
        <v>415</v>
      </c>
      <c r="C27" s="89" t="s">
        <v>496</v>
      </c>
      <c r="D27" s="6">
        <v>31620</v>
      </c>
    </row>
    <row r="28" spans="2:4" ht="12.75">
      <c r="B28" s="5" t="s">
        <v>417</v>
      </c>
      <c r="C28" s="89" t="s">
        <v>463</v>
      </c>
      <c r="D28" s="6"/>
    </row>
    <row r="29" spans="2:4" ht="12.75">
      <c r="B29" s="5"/>
      <c r="C29" s="89" t="s">
        <v>654</v>
      </c>
      <c r="D29" s="6">
        <v>4250</v>
      </c>
    </row>
    <row r="30" spans="2:4" ht="12.75">
      <c r="B30" s="5"/>
      <c r="C30" s="89" t="s">
        <v>655</v>
      </c>
      <c r="D30" s="6">
        <v>12580</v>
      </c>
    </row>
    <row r="31" spans="2:4" ht="12.75">
      <c r="B31" s="5"/>
      <c r="C31" s="89" t="s">
        <v>656</v>
      </c>
      <c r="D31" s="6">
        <v>8670</v>
      </c>
    </row>
    <row r="32" spans="2:4" ht="12.75">
      <c r="B32" s="5"/>
      <c r="C32" s="89" t="s">
        <v>657</v>
      </c>
      <c r="D32" s="6">
        <v>5440</v>
      </c>
    </row>
    <row r="33" spans="2:4" ht="12.75">
      <c r="B33" s="5"/>
      <c r="C33" s="89" t="s">
        <v>658</v>
      </c>
      <c r="D33" s="6">
        <v>9520</v>
      </c>
    </row>
    <row r="34" spans="2:4" ht="12.75">
      <c r="B34" s="5"/>
      <c r="C34" s="89" t="s">
        <v>659</v>
      </c>
      <c r="D34" s="6">
        <v>23630</v>
      </c>
    </row>
    <row r="35" spans="2:4" ht="12.75">
      <c r="B35" s="5"/>
      <c r="C35" s="89" t="s">
        <v>660</v>
      </c>
      <c r="D35" s="6">
        <v>15300</v>
      </c>
    </row>
    <row r="36" spans="2:4" ht="12.75">
      <c r="B36" s="5"/>
      <c r="C36" s="89" t="s">
        <v>661</v>
      </c>
      <c r="D36" s="6">
        <v>20060</v>
      </c>
    </row>
    <row r="37" spans="2:4" ht="12.75">
      <c r="B37" s="5"/>
      <c r="C37" s="89" t="s">
        <v>662</v>
      </c>
      <c r="D37" s="6">
        <v>23290</v>
      </c>
    </row>
    <row r="38" spans="2:4" ht="12.75">
      <c r="B38" s="5"/>
      <c r="C38" s="89" t="s">
        <v>663</v>
      </c>
      <c r="D38" s="6">
        <v>15980</v>
      </c>
    </row>
    <row r="39" spans="2:4" ht="12.75">
      <c r="B39" s="5"/>
      <c r="C39" s="89" t="s">
        <v>664</v>
      </c>
      <c r="D39" s="6">
        <v>12070</v>
      </c>
    </row>
    <row r="40" spans="2:4" ht="12.75">
      <c r="B40" s="5"/>
      <c r="C40" s="89" t="s">
        <v>497</v>
      </c>
      <c r="D40" s="6">
        <v>0</v>
      </c>
    </row>
    <row r="41" spans="2:4" ht="12.75">
      <c r="B41" s="5"/>
      <c r="C41" s="89" t="s">
        <v>498</v>
      </c>
      <c r="D41" s="6">
        <v>15385</v>
      </c>
    </row>
    <row r="42" spans="2:4" ht="12.75">
      <c r="B42" s="5"/>
      <c r="C42" s="89" t="s">
        <v>665</v>
      </c>
      <c r="D42" s="6">
        <v>4335</v>
      </c>
    </row>
    <row r="43" spans="2:4" ht="12.75">
      <c r="B43" s="5"/>
      <c r="C43" s="89" t="s">
        <v>666</v>
      </c>
      <c r="D43" s="6">
        <v>3145</v>
      </c>
    </row>
    <row r="44" spans="2:4" ht="12.75">
      <c r="B44" s="5"/>
      <c r="C44" s="89" t="s">
        <v>499</v>
      </c>
      <c r="D44" s="6">
        <v>3740</v>
      </c>
    </row>
    <row r="45" spans="2:4" ht="12.75">
      <c r="B45" s="5"/>
      <c r="C45" s="89" t="s">
        <v>667</v>
      </c>
      <c r="D45" s="6">
        <v>6120</v>
      </c>
    </row>
    <row r="46" spans="2:4" ht="12.75">
      <c r="B46" s="5"/>
      <c r="C46" s="89" t="s">
        <v>500</v>
      </c>
      <c r="D46" s="6">
        <v>13515</v>
      </c>
    </row>
    <row r="47" spans="2:4" ht="12.75">
      <c r="B47" s="5"/>
      <c r="C47" s="89" t="s">
        <v>668</v>
      </c>
      <c r="D47" s="6">
        <v>14195</v>
      </c>
    </row>
    <row r="48" spans="2:4" ht="12.75">
      <c r="B48" s="5"/>
      <c r="C48" s="89" t="s">
        <v>669</v>
      </c>
      <c r="D48" s="6">
        <v>15470</v>
      </c>
    </row>
    <row r="49" spans="2:4" ht="12.75">
      <c r="B49" s="5"/>
      <c r="C49" s="89" t="s">
        <v>670</v>
      </c>
      <c r="D49" s="6">
        <v>12750</v>
      </c>
    </row>
    <row r="50" spans="2:4" ht="12.75">
      <c r="B50" s="5"/>
      <c r="C50" s="89" t="s">
        <v>671</v>
      </c>
      <c r="D50" s="6">
        <v>2040</v>
      </c>
    </row>
    <row r="51" spans="1:5" ht="12.75">
      <c r="A51" s="93"/>
      <c r="B51" s="93"/>
      <c r="C51" s="93"/>
      <c r="D51" s="93"/>
      <c r="E51" s="93"/>
    </row>
    <row r="52" spans="1:5" ht="12.75">
      <c r="A52" s="93"/>
      <c r="B52" s="93"/>
      <c r="C52" s="93"/>
      <c r="D52" s="93"/>
      <c r="E52" s="93"/>
    </row>
    <row r="53" spans="1:5" ht="12.75">
      <c r="A53" s="93"/>
      <c r="B53" s="93"/>
      <c r="C53" s="93"/>
      <c r="D53" s="93"/>
      <c r="E53" s="93"/>
    </row>
    <row r="54" spans="1:5" ht="12.75">
      <c r="A54" s="93"/>
      <c r="B54" s="93"/>
      <c r="C54" s="93"/>
      <c r="D54" s="93"/>
      <c r="E54" s="93"/>
    </row>
    <row r="55" spans="1:5" ht="12.75">
      <c r="A55" s="93"/>
      <c r="B55" s="93"/>
      <c r="C55" s="93"/>
      <c r="D55" s="93"/>
      <c r="E55" s="93"/>
    </row>
    <row r="56" spans="1:5" ht="12.75">
      <c r="A56" s="93"/>
      <c r="B56" s="93"/>
      <c r="C56" s="93"/>
      <c r="D56" s="93"/>
      <c r="E56" s="93"/>
    </row>
    <row r="57" spans="1:5" ht="12.75">
      <c r="A57" s="93"/>
      <c r="B57" s="93"/>
      <c r="C57" s="93"/>
      <c r="D57" s="93"/>
      <c r="E57" s="93"/>
    </row>
    <row r="58" spans="1:5" ht="12.75">
      <c r="A58" s="93"/>
      <c r="B58" s="93"/>
      <c r="C58" s="351" t="s">
        <v>385</v>
      </c>
      <c r="D58" s="93"/>
      <c r="E58" s="93"/>
    </row>
    <row r="59" spans="1:5" ht="12.75">
      <c r="A59" s="93"/>
      <c r="B59" s="93"/>
      <c r="C59" s="93"/>
      <c r="D59" s="93"/>
      <c r="E59" s="93"/>
    </row>
    <row r="60" spans="1:5" ht="13.5" thickBot="1">
      <c r="A60" s="93"/>
      <c r="B60" s="93"/>
      <c r="C60" s="93"/>
      <c r="D60" s="93"/>
      <c r="E60" s="93"/>
    </row>
    <row r="61" spans="2:4" ht="13.5" thickBot="1">
      <c r="B61" s="766" t="s">
        <v>23</v>
      </c>
      <c r="C61" s="767"/>
      <c r="D61" s="325" t="s">
        <v>458</v>
      </c>
    </row>
    <row r="62" spans="2:4" ht="12.75">
      <c r="B62" s="5" t="s">
        <v>417</v>
      </c>
      <c r="C62" s="89" t="s">
        <v>672</v>
      </c>
      <c r="D62" s="6">
        <v>2027</v>
      </c>
    </row>
    <row r="63" spans="2:4" ht="12.75">
      <c r="B63" s="5"/>
      <c r="C63" s="89" t="s">
        <v>502</v>
      </c>
      <c r="D63" s="6">
        <v>1717</v>
      </c>
    </row>
    <row r="64" spans="2:4" ht="12.75">
      <c r="B64" s="5"/>
      <c r="C64" s="89" t="s">
        <v>501</v>
      </c>
      <c r="D64" s="6">
        <v>8572</v>
      </c>
    </row>
    <row r="65" spans="2:4" ht="12.75">
      <c r="B65" s="5"/>
      <c r="C65" s="89" t="s">
        <v>506</v>
      </c>
      <c r="D65" s="6">
        <v>553</v>
      </c>
    </row>
    <row r="66" spans="2:4" ht="12.75">
      <c r="B66" s="5"/>
      <c r="C66" s="89" t="s">
        <v>673</v>
      </c>
      <c r="D66" s="6">
        <v>1075</v>
      </c>
    </row>
    <row r="67" spans="2:4" ht="12.75">
      <c r="B67" s="5"/>
      <c r="C67" s="89" t="s">
        <v>674</v>
      </c>
      <c r="D67" s="6">
        <v>933</v>
      </c>
    </row>
    <row r="68" spans="2:4" ht="12.75">
      <c r="B68" s="5"/>
      <c r="C68" s="89" t="s">
        <v>503</v>
      </c>
      <c r="D68" s="6">
        <v>2539</v>
      </c>
    </row>
    <row r="69" spans="2:4" ht="12.75">
      <c r="B69" s="5"/>
      <c r="C69" s="89" t="s">
        <v>504</v>
      </c>
      <c r="D69" s="6">
        <v>3763</v>
      </c>
    </row>
    <row r="70" spans="2:4" ht="12.75">
      <c r="B70" s="87"/>
      <c r="C70" s="91" t="s">
        <v>505</v>
      </c>
      <c r="D70" s="88">
        <v>418</v>
      </c>
    </row>
    <row r="71" spans="2:4" ht="12.75">
      <c r="B71" s="5" t="s">
        <v>417</v>
      </c>
      <c r="C71" s="89" t="s">
        <v>675</v>
      </c>
      <c r="D71" s="6">
        <v>997</v>
      </c>
    </row>
    <row r="72" spans="2:4" ht="12.75">
      <c r="B72" s="5"/>
      <c r="C72" s="89" t="s">
        <v>676</v>
      </c>
      <c r="D72" s="6">
        <v>510</v>
      </c>
    </row>
    <row r="73" spans="2:4" ht="12.75">
      <c r="B73" s="5"/>
      <c r="C73" s="89" t="s">
        <v>677</v>
      </c>
      <c r="D73" s="6">
        <v>320</v>
      </c>
    </row>
    <row r="74" spans="2:4" ht="12.75">
      <c r="B74" s="5"/>
      <c r="C74" s="89" t="s">
        <v>678</v>
      </c>
      <c r="D74" s="6">
        <v>160</v>
      </c>
    </row>
    <row r="75" spans="2:4" ht="12.75">
      <c r="B75" s="5"/>
      <c r="C75" s="89" t="s">
        <v>679</v>
      </c>
      <c r="D75" s="6">
        <v>256</v>
      </c>
    </row>
    <row r="76" spans="2:4" ht="12.75">
      <c r="B76" s="5"/>
      <c r="C76" s="89" t="s">
        <v>680</v>
      </c>
      <c r="D76" s="6">
        <v>0</v>
      </c>
    </row>
    <row r="77" spans="2:4" ht="12.75">
      <c r="B77" s="5"/>
      <c r="C77" s="89" t="s">
        <v>681</v>
      </c>
      <c r="D77" s="6">
        <v>3712</v>
      </c>
    </row>
    <row r="78" spans="2:4" ht="12.75">
      <c r="B78" s="5"/>
      <c r="C78" s="89" t="s">
        <v>682</v>
      </c>
      <c r="D78" s="6">
        <v>1088</v>
      </c>
    </row>
    <row r="79" spans="2:4" ht="12.75">
      <c r="B79" s="5"/>
      <c r="C79" s="89" t="s">
        <v>683</v>
      </c>
      <c r="D79" s="6">
        <v>0</v>
      </c>
    </row>
    <row r="80" spans="2:4" ht="12.75">
      <c r="B80" s="5"/>
      <c r="C80" s="89" t="s">
        <v>684</v>
      </c>
      <c r="D80" s="6">
        <v>624</v>
      </c>
    </row>
    <row r="81" spans="2:4" ht="12.75">
      <c r="B81" s="5"/>
      <c r="C81" s="89" t="s">
        <v>507</v>
      </c>
      <c r="D81" s="6">
        <v>0</v>
      </c>
    </row>
    <row r="82" spans="2:4" ht="12.75">
      <c r="B82" s="5"/>
      <c r="C82" s="89" t="s">
        <v>508</v>
      </c>
      <c r="D82" s="6">
        <v>1478</v>
      </c>
    </row>
    <row r="83" spans="2:4" ht="12.75">
      <c r="B83" s="5"/>
      <c r="C83" s="89" t="s">
        <v>509</v>
      </c>
      <c r="D83" s="6">
        <v>715</v>
      </c>
    </row>
    <row r="84" spans="2:4" ht="12.75">
      <c r="B84" s="5"/>
      <c r="C84" s="89" t="s">
        <v>466</v>
      </c>
      <c r="D84" s="6"/>
    </row>
    <row r="85" spans="2:4" ht="12.75">
      <c r="B85" s="5"/>
      <c r="C85" s="89" t="s">
        <v>685</v>
      </c>
      <c r="D85" s="6">
        <v>4360</v>
      </c>
    </row>
    <row r="86" spans="2:4" ht="12.75">
      <c r="B86" s="5"/>
      <c r="C86" s="89" t="s">
        <v>686</v>
      </c>
      <c r="D86" s="6">
        <v>2712</v>
      </c>
    </row>
    <row r="87" spans="2:4" ht="12.75">
      <c r="B87" s="5"/>
      <c r="C87" s="89" t="s">
        <v>687</v>
      </c>
      <c r="D87" s="6">
        <v>1020</v>
      </c>
    </row>
    <row r="88" spans="2:4" ht="12.75">
      <c r="B88" s="5"/>
      <c r="C88" s="89" t="s">
        <v>688</v>
      </c>
      <c r="D88" s="6">
        <v>795</v>
      </c>
    </row>
    <row r="89" spans="2:4" ht="12.75">
      <c r="B89" s="5" t="s">
        <v>464</v>
      </c>
      <c r="C89" s="89" t="s">
        <v>689</v>
      </c>
      <c r="D89" s="6">
        <v>5243</v>
      </c>
    </row>
    <row r="90" spans="2:4" ht="12.75">
      <c r="B90" s="5"/>
      <c r="C90" s="89" t="s">
        <v>690</v>
      </c>
      <c r="D90" s="6">
        <v>2622</v>
      </c>
    </row>
    <row r="91" spans="2:4" ht="12.75">
      <c r="B91" s="5"/>
      <c r="C91" s="89" t="s">
        <v>513</v>
      </c>
      <c r="D91" s="6">
        <v>1090</v>
      </c>
    </row>
    <row r="92" spans="2:4" ht="13.5" thickBot="1">
      <c r="B92" s="87"/>
      <c r="C92" s="91" t="s">
        <v>691</v>
      </c>
      <c r="D92" s="88">
        <v>3230</v>
      </c>
    </row>
    <row r="93" spans="2:4" ht="13.5" thickBot="1">
      <c r="B93" s="755" t="s">
        <v>467</v>
      </c>
      <c r="C93" s="756"/>
      <c r="D93" s="122">
        <v>523323</v>
      </c>
    </row>
    <row r="94" spans="1:5" ht="12.75">
      <c r="A94" s="93"/>
      <c r="B94" s="93"/>
      <c r="C94" s="93"/>
      <c r="D94" s="93"/>
      <c r="E94" s="93"/>
    </row>
    <row r="95" spans="1:5" ht="12.75">
      <c r="A95" s="93"/>
      <c r="B95" s="93"/>
      <c r="C95" s="93"/>
      <c r="D95" s="93"/>
      <c r="E95" s="93"/>
    </row>
    <row r="96" spans="1:5" ht="12.75">
      <c r="A96" s="93"/>
      <c r="B96" s="93"/>
      <c r="C96" s="93"/>
      <c r="D96" s="93"/>
      <c r="E96" s="93"/>
    </row>
    <row r="97" spans="1:5" ht="12.75">
      <c r="A97" s="93"/>
      <c r="B97" s="761" t="s">
        <v>468</v>
      </c>
      <c r="C97" s="761"/>
      <c r="D97" s="93"/>
      <c r="E97" s="93"/>
    </row>
    <row r="98" spans="1:5" ht="12.75">
      <c r="A98" s="93"/>
      <c r="B98" s="93"/>
      <c r="C98" s="93"/>
      <c r="D98" s="93"/>
      <c r="E98" s="93"/>
    </row>
    <row r="99" spans="1:5" ht="13.5" thickBot="1">
      <c r="A99" s="93"/>
      <c r="B99" s="93"/>
      <c r="C99" s="93"/>
      <c r="D99" s="93"/>
      <c r="E99" s="93"/>
    </row>
    <row r="100" spans="2:4" ht="13.5" thickBot="1">
      <c r="B100" s="755" t="s">
        <v>23</v>
      </c>
      <c r="C100" s="756"/>
      <c r="D100" s="615" t="s">
        <v>458</v>
      </c>
    </row>
    <row r="101" spans="2:4" ht="12.75">
      <c r="B101" s="85" t="s">
        <v>382</v>
      </c>
      <c r="C101" s="90" t="s">
        <v>514</v>
      </c>
      <c r="D101" s="86">
        <v>1162</v>
      </c>
    </row>
    <row r="102" spans="2:4" ht="12.75">
      <c r="B102" s="5" t="s">
        <v>393</v>
      </c>
      <c r="C102" s="89" t="s">
        <v>469</v>
      </c>
      <c r="D102" s="6">
        <v>5369</v>
      </c>
    </row>
    <row r="103" spans="2:4" ht="12.75">
      <c r="B103" s="5" t="s">
        <v>403</v>
      </c>
      <c r="C103" s="89" t="s">
        <v>515</v>
      </c>
      <c r="D103" s="6">
        <v>451</v>
      </c>
    </row>
    <row r="104" spans="2:4" ht="13.5" thickBot="1">
      <c r="B104" s="87" t="s">
        <v>405</v>
      </c>
      <c r="C104" s="91" t="s">
        <v>470</v>
      </c>
      <c r="D104" s="88">
        <v>17929</v>
      </c>
    </row>
    <row r="105" spans="2:4" ht="13.5" thickBot="1">
      <c r="B105" s="755" t="s">
        <v>467</v>
      </c>
      <c r="C105" s="756"/>
      <c r="D105" s="122">
        <v>24911</v>
      </c>
    </row>
    <row r="106" spans="2:4" ht="13.5" thickBot="1">
      <c r="B106" s="3"/>
      <c r="C106" s="80"/>
      <c r="D106" s="4"/>
    </row>
    <row r="107" spans="2:4" ht="13.5" thickBot="1">
      <c r="B107" s="755" t="s">
        <v>471</v>
      </c>
      <c r="C107" s="756"/>
      <c r="D107" s="122">
        <v>59698</v>
      </c>
    </row>
    <row r="108" spans="2:4" ht="13.5" thickBot="1">
      <c r="B108" s="81"/>
      <c r="C108" s="92"/>
      <c r="D108" s="213"/>
    </row>
    <row r="109" spans="2:4" ht="13.5" thickBot="1">
      <c r="B109" s="755" t="s">
        <v>68</v>
      </c>
      <c r="C109" s="756"/>
      <c r="D109" s="122">
        <v>43316</v>
      </c>
    </row>
    <row r="110" spans="1:4" ht="12.75">
      <c r="A110" s="139"/>
      <c r="B110" s="616"/>
      <c r="C110" s="616"/>
      <c r="D110" s="140"/>
    </row>
    <row r="111" spans="1:4" ht="12.75">
      <c r="A111" s="93"/>
      <c r="B111" s="616"/>
      <c r="C111" s="616"/>
      <c r="D111" s="140"/>
    </row>
    <row r="112" spans="1:4" ht="12.75">
      <c r="A112" s="93"/>
      <c r="B112" s="616"/>
      <c r="C112" s="616"/>
      <c r="D112" s="140"/>
    </row>
    <row r="113" spans="1:4" ht="12.75">
      <c r="A113" s="93"/>
      <c r="B113" s="616"/>
      <c r="C113" s="620" t="s">
        <v>391</v>
      </c>
      <c r="D113" s="140"/>
    </row>
    <row r="114" spans="1:4" ht="12.75">
      <c r="A114" s="93"/>
      <c r="B114" s="616"/>
      <c r="C114" s="616"/>
      <c r="D114" s="140"/>
    </row>
    <row r="115" spans="1:4" ht="12.75">
      <c r="A115" s="93"/>
      <c r="B115" s="93"/>
      <c r="C115" s="93"/>
      <c r="D115" s="93"/>
    </row>
    <row r="116" spans="1:5" ht="12.75">
      <c r="A116" s="93"/>
      <c r="B116" s="761" t="s">
        <v>636</v>
      </c>
      <c r="C116" s="761"/>
      <c r="D116" s="93"/>
      <c r="E116" s="93"/>
    </row>
    <row r="117" spans="1:5" ht="13.5" thickBot="1">
      <c r="A117" s="93"/>
      <c r="B117" s="619"/>
      <c r="C117" s="619"/>
      <c r="D117" s="618"/>
      <c r="E117" s="93"/>
    </row>
    <row r="118" spans="2:4" ht="13.5" thickBot="1">
      <c r="B118" s="759" t="s">
        <v>23</v>
      </c>
      <c r="C118" s="760"/>
      <c r="D118" s="617" t="s">
        <v>458</v>
      </c>
    </row>
    <row r="119" spans="2:4" ht="12.75">
      <c r="B119" s="613"/>
      <c r="C119" s="130" t="s">
        <v>201</v>
      </c>
      <c r="D119" s="131">
        <v>5421</v>
      </c>
    </row>
    <row r="120" spans="2:4" ht="12.75">
      <c r="B120" s="613"/>
      <c r="C120" s="130" t="s">
        <v>183</v>
      </c>
      <c r="D120" s="131">
        <v>555</v>
      </c>
    </row>
    <row r="121" spans="2:4" ht="13.5" thickBot="1">
      <c r="B121" s="613"/>
      <c r="C121" s="186" t="s">
        <v>165</v>
      </c>
      <c r="D121" s="187">
        <v>34081</v>
      </c>
    </row>
    <row r="122" spans="2:4" ht="13.5" thickBot="1">
      <c r="B122" s="755" t="s">
        <v>467</v>
      </c>
      <c r="C122" s="756"/>
      <c r="D122" s="122">
        <f>SUM(D119:D121)</f>
        <v>40057</v>
      </c>
    </row>
    <row r="123" spans="2:4" ht="13.5" thickBot="1">
      <c r="B123" s="81"/>
      <c r="C123" s="92"/>
      <c r="D123" s="213"/>
    </row>
    <row r="124" spans="2:4" ht="13.5" thickBot="1">
      <c r="B124" s="755" t="s">
        <v>692</v>
      </c>
      <c r="C124" s="756"/>
      <c r="D124" s="122">
        <v>0</v>
      </c>
    </row>
    <row r="125" spans="2:4" ht="13.5" thickBot="1">
      <c r="B125" s="81"/>
      <c r="C125" s="92"/>
      <c r="D125" s="213"/>
    </row>
    <row r="126" spans="2:4" ht="13.5" thickBot="1">
      <c r="B126" s="755" t="s">
        <v>535</v>
      </c>
      <c r="C126" s="756"/>
      <c r="D126" s="122">
        <v>6000</v>
      </c>
    </row>
    <row r="127" spans="2:4" ht="13.5" thickBot="1">
      <c r="B127" s="81"/>
      <c r="C127" s="92"/>
      <c r="D127" s="213"/>
    </row>
    <row r="128" spans="2:4" ht="13.5" thickBot="1">
      <c r="B128" s="757" t="s">
        <v>472</v>
      </c>
      <c r="C128" s="758"/>
      <c r="D128" s="614">
        <f>SUM(D93,D105,D107,D109,D122,D126)</f>
        <v>697305</v>
      </c>
    </row>
  </sheetData>
  <mergeCells count="16">
    <mergeCell ref="B93:C93"/>
    <mergeCell ref="B97:C97"/>
    <mergeCell ref="B100:C100"/>
    <mergeCell ref="B4:D4"/>
    <mergeCell ref="B6:D6"/>
    <mergeCell ref="B9:C9"/>
    <mergeCell ref="B61:C61"/>
    <mergeCell ref="B105:C105"/>
    <mergeCell ref="B109:C109"/>
    <mergeCell ref="B116:C116"/>
    <mergeCell ref="B122:C122"/>
    <mergeCell ref="B107:C107"/>
    <mergeCell ref="B124:C124"/>
    <mergeCell ref="B126:C126"/>
    <mergeCell ref="B128:C128"/>
    <mergeCell ref="B118:C1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6">
      <selection activeCell="B26" sqref="B26"/>
    </sheetView>
  </sheetViews>
  <sheetFormatPr defaultColWidth="9.00390625" defaultRowHeight="12.75"/>
  <cols>
    <col min="1" max="1" width="63.75390625" style="0" customWidth="1"/>
    <col min="2" max="2" width="15.75390625" style="0" customWidth="1"/>
  </cols>
  <sheetData>
    <row r="1" ht="12.75">
      <c r="B1" t="s">
        <v>454</v>
      </c>
    </row>
    <row r="3" ht="12.75">
      <c r="A3" s="370" t="s">
        <v>455</v>
      </c>
    </row>
    <row r="4" ht="12.75">
      <c r="A4" s="178" t="s">
        <v>588</v>
      </c>
    </row>
    <row r="6" ht="13.5" thickBot="1">
      <c r="B6" s="323" t="s">
        <v>20</v>
      </c>
    </row>
    <row r="7" spans="1:2" ht="26.25" thickBot="1">
      <c r="A7" s="347" t="s">
        <v>23</v>
      </c>
      <c r="B7" s="348" t="s">
        <v>589</v>
      </c>
    </row>
    <row r="8" spans="1:2" ht="12.75">
      <c r="A8" s="5" t="s">
        <v>641</v>
      </c>
      <c r="B8" s="612">
        <v>341</v>
      </c>
    </row>
    <row r="9" spans="1:2" ht="12.75">
      <c r="A9" s="5" t="s">
        <v>642</v>
      </c>
      <c r="B9" s="612">
        <v>8433</v>
      </c>
    </row>
    <row r="10" spans="1:2" ht="12.75">
      <c r="A10" s="5" t="s">
        <v>643</v>
      </c>
      <c r="B10" s="612">
        <v>2</v>
      </c>
    </row>
    <row r="11" spans="1:2" ht="12.75">
      <c r="A11" s="5" t="s">
        <v>640</v>
      </c>
      <c r="B11" s="612">
        <v>12</v>
      </c>
    </row>
    <row r="12" spans="1:2" ht="12.75">
      <c r="A12" s="5" t="s">
        <v>644</v>
      </c>
      <c r="B12" s="612">
        <v>955</v>
      </c>
    </row>
    <row r="13" spans="1:2" ht="12.75">
      <c r="A13" s="5" t="s">
        <v>645</v>
      </c>
      <c r="B13" s="612">
        <v>822</v>
      </c>
    </row>
    <row r="14" spans="1:2" ht="12.75">
      <c r="A14" s="5" t="s">
        <v>646</v>
      </c>
      <c r="B14" s="612">
        <v>1602</v>
      </c>
    </row>
    <row r="15" spans="1:2" ht="12.75">
      <c r="A15" s="5" t="s">
        <v>647</v>
      </c>
      <c r="B15" s="612">
        <v>187</v>
      </c>
    </row>
    <row r="16" spans="1:2" ht="12.75">
      <c r="A16" s="5" t="s">
        <v>539</v>
      </c>
      <c r="B16" s="612">
        <v>233</v>
      </c>
    </row>
    <row r="17" spans="1:2" ht="12.75">
      <c r="A17" s="5" t="s">
        <v>538</v>
      </c>
      <c r="B17" s="612">
        <v>2338</v>
      </c>
    </row>
    <row r="18" spans="1:2" ht="12.75">
      <c r="A18" s="5" t="s">
        <v>648</v>
      </c>
      <c r="B18" s="612">
        <v>2433</v>
      </c>
    </row>
    <row r="19" spans="1:2" ht="12.75">
      <c r="A19" s="5" t="s">
        <v>649</v>
      </c>
      <c r="B19" s="612">
        <v>1988</v>
      </c>
    </row>
    <row r="20" spans="1:2" ht="12.75">
      <c r="A20" s="5" t="s">
        <v>650</v>
      </c>
      <c r="B20" s="612">
        <v>1864</v>
      </c>
    </row>
    <row r="21" spans="1:2" ht="12.75">
      <c r="A21" s="5" t="s">
        <v>486</v>
      </c>
      <c r="B21" s="6">
        <v>42372</v>
      </c>
    </row>
    <row r="22" spans="1:2" ht="12.75">
      <c r="A22" s="5" t="s">
        <v>487</v>
      </c>
      <c r="B22" s="6">
        <v>6516</v>
      </c>
    </row>
    <row r="23" spans="1:2" ht="12.75">
      <c r="A23" s="5" t="s">
        <v>206</v>
      </c>
      <c r="B23" s="6">
        <v>1214</v>
      </c>
    </row>
    <row r="24" spans="1:2" ht="13.5" thickBot="1">
      <c r="A24" s="357" t="s">
        <v>203</v>
      </c>
      <c r="B24" s="337">
        <v>36784</v>
      </c>
    </row>
    <row r="25" spans="1:2" ht="13.5" thickBot="1">
      <c r="A25" s="81" t="s">
        <v>16</v>
      </c>
      <c r="B25" s="611">
        <f>SUM(B8:B24)</f>
        <v>108096</v>
      </c>
    </row>
    <row r="26" spans="1:2" ht="12.75">
      <c r="A26" s="610"/>
      <c r="B26" s="610"/>
    </row>
    <row r="27" spans="1:2" ht="12.75">
      <c r="A27" s="308"/>
      <c r="B27" s="308"/>
    </row>
    <row r="28" spans="1:2" ht="12.75">
      <c r="A28" s="738" t="s">
        <v>630</v>
      </c>
      <c r="B28" s="738"/>
    </row>
    <row r="29" spans="1:2" ht="12.75">
      <c r="A29" s="738"/>
      <c r="B29" s="738"/>
    </row>
    <row r="30" spans="1:2" ht="12.75">
      <c r="A30" s="738"/>
      <c r="B30" s="738"/>
    </row>
    <row r="31" spans="1:2" ht="12.75">
      <c r="A31" s="738"/>
      <c r="B31" s="738"/>
    </row>
    <row r="32" spans="1:2" ht="12.75">
      <c r="A32" s="308"/>
      <c r="B32" s="308"/>
    </row>
    <row r="36" spans="1:3" ht="12.75">
      <c r="A36" s="1"/>
      <c r="B36" s="1"/>
      <c r="C36" s="1"/>
    </row>
    <row r="37" spans="1:3" ht="12.75">
      <c r="A37" s="1"/>
      <c r="B37" s="1"/>
      <c r="C37" s="1"/>
    </row>
  </sheetData>
  <mergeCells count="1">
    <mergeCell ref="A28:B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H15" sqref="H15"/>
    </sheetView>
  </sheetViews>
  <sheetFormatPr defaultColWidth="9.00390625" defaultRowHeight="12.75"/>
  <cols>
    <col min="1" max="1" width="37.375" style="0" customWidth="1"/>
    <col min="2" max="2" width="10.25390625" style="0" customWidth="1"/>
    <col min="3" max="3" width="12.75390625" style="0" customWidth="1"/>
    <col min="4" max="4" width="18.375" style="0" customWidth="1"/>
    <col min="8" max="8" width="13.625" style="0" customWidth="1"/>
  </cols>
  <sheetData>
    <row r="1" ht="12.75">
      <c r="F1" t="s">
        <v>439</v>
      </c>
    </row>
    <row r="5" spans="2:4" ht="12.75">
      <c r="B5" s="114" t="s">
        <v>440</v>
      </c>
      <c r="C5" s="114"/>
      <c r="D5" s="114"/>
    </row>
    <row r="6" spans="2:4" ht="12.75">
      <c r="B6" s="703" t="s">
        <v>588</v>
      </c>
      <c r="C6" s="703"/>
      <c r="D6" s="703"/>
    </row>
    <row r="9" ht="13.5" thickBot="1">
      <c r="H9" t="s">
        <v>20</v>
      </c>
    </row>
    <row r="10" spans="1:8" ht="12.75">
      <c r="A10" s="770" t="s">
        <v>23</v>
      </c>
      <c r="B10" s="768" t="s">
        <v>441</v>
      </c>
      <c r="C10" s="768" t="s">
        <v>442</v>
      </c>
      <c r="D10" s="768" t="s">
        <v>590</v>
      </c>
      <c r="E10" s="768" t="s">
        <v>443</v>
      </c>
      <c r="F10" s="768"/>
      <c r="G10" s="768"/>
      <c r="H10" s="769"/>
    </row>
    <row r="11" spans="1:8" ht="13.5" thickBot="1">
      <c r="A11" s="771"/>
      <c r="B11" s="772"/>
      <c r="C11" s="772"/>
      <c r="D11" s="772"/>
      <c r="E11" s="336" t="s">
        <v>591</v>
      </c>
      <c r="F11" s="336" t="s">
        <v>592</v>
      </c>
      <c r="G11" s="336" t="s">
        <v>593</v>
      </c>
      <c r="H11" s="337" t="s">
        <v>444</v>
      </c>
    </row>
    <row r="12" spans="1:8" ht="12.75">
      <c r="A12" s="85" t="s">
        <v>445</v>
      </c>
      <c r="B12" s="338" t="s">
        <v>446</v>
      </c>
      <c r="C12" s="338">
        <v>111932</v>
      </c>
      <c r="D12" s="338">
        <v>74585</v>
      </c>
      <c r="E12" s="90">
        <v>6783</v>
      </c>
      <c r="F12" s="90">
        <v>6783</v>
      </c>
      <c r="G12" s="90">
        <v>6783</v>
      </c>
      <c r="H12" s="86">
        <v>54236</v>
      </c>
    </row>
    <row r="13" spans="1:8" ht="12.75">
      <c r="A13" s="5" t="s">
        <v>447</v>
      </c>
      <c r="B13" s="339" t="s">
        <v>448</v>
      </c>
      <c r="C13" s="339">
        <v>25000</v>
      </c>
      <c r="D13" s="339">
        <v>10525</v>
      </c>
      <c r="E13" s="89">
        <v>2000</v>
      </c>
      <c r="F13" s="89">
        <v>1400</v>
      </c>
      <c r="G13" s="89">
        <v>2000</v>
      </c>
      <c r="H13" s="6">
        <v>5125</v>
      </c>
    </row>
    <row r="14" spans="1:8" ht="12.75">
      <c r="A14" s="87" t="s">
        <v>449</v>
      </c>
      <c r="B14" s="340" t="s">
        <v>448</v>
      </c>
      <c r="C14" s="340">
        <v>28850</v>
      </c>
      <c r="D14" s="340">
        <v>15255</v>
      </c>
      <c r="E14" s="91">
        <v>2000</v>
      </c>
      <c r="F14" s="91">
        <v>2000</v>
      </c>
      <c r="G14" s="91">
        <v>2000</v>
      </c>
      <c r="H14" s="88">
        <v>9255</v>
      </c>
    </row>
    <row r="15" spans="1:8" ht="12.75">
      <c r="A15" s="87" t="s">
        <v>449</v>
      </c>
      <c r="B15" s="340" t="s">
        <v>450</v>
      </c>
      <c r="C15" s="340">
        <v>30000</v>
      </c>
      <c r="D15" s="340">
        <v>8250</v>
      </c>
      <c r="E15" s="91">
        <v>2000</v>
      </c>
      <c r="F15" s="91">
        <v>3000</v>
      </c>
      <c r="G15" s="91">
        <v>3250</v>
      </c>
      <c r="H15" s="88"/>
    </row>
    <row r="16" spans="1:8" ht="39" thickBot="1">
      <c r="A16" s="335" t="s">
        <v>451</v>
      </c>
      <c r="B16" s="116" t="s">
        <v>452</v>
      </c>
      <c r="C16" s="116">
        <v>160000</v>
      </c>
      <c r="D16" s="116">
        <v>134500</v>
      </c>
      <c r="E16" s="336">
        <v>14000</v>
      </c>
      <c r="F16" s="336">
        <v>16000</v>
      </c>
      <c r="G16" s="336">
        <v>20000</v>
      </c>
      <c r="H16" s="337">
        <v>84500</v>
      </c>
    </row>
    <row r="17" spans="1:8" ht="13.5" thickBot="1">
      <c r="A17" s="341" t="s">
        <v>602</v>
      </c>
      <c r="B17" s="342" t="s">
        <v>450</v>
      </c>
      <c r="C17" s="342">
        <v>7918</v>
      </c>
      <c r="D17" s="342">
        <v>3518</v>
      </c>
      <c r="E17" s="343">
        <v>880</v>
      </c>
      <c r="F17" s="343">
        <v>880</v>
      </c>
      <c r="G17" s="343">
        <v>880</v>
      </c>
      <c r="H17" s="344">
        <v>878</v>
      </c>
    </row>
    <row r="18" spans="1:8" ht="26.25" thickBot="1">
      <c r="A18" s="345" t="s">
        <v>485</v>
      </c>
      <c r="B18" s="342" t="s">
        <v>453</v>
      </c>
      <c r="C18" s="342">
        <v>20000</v>
      </c>
      <c r="D18" s="342">
        <v>8000</v>
      </c>
      <c r="E18" s="343">
        <v>8000</v>
      </c>
      <c r="F18" s="343"/>
      <c r="G18" s="343"/>
      <c r="H18" s="344"/>
    </row>
    <row r="19" spans="1:8" ht="26.25" thickBot="1">
      <c r="A19" s="345" t="s">
        <v>484</v>
      </c>
      <c r="B19" s="342" t="s">
        <v>453</v>
      </c>
      <c r="C19" s="342">
        <v>40000</v>
      </c>
      <c r="D19" s="342">
        <v>31600</v>
      </c>
      <c r="E19" s="343">
        <v>2000</v>
      </c>
      <c r="F19" s="343">
        <v>2000</v>
      </c>
      <c r="G19" s="343">
        <v>4000</v>
      </c>
      <c r="H19" s="344">
        <v>23600</v>
      </c>
    </row>
    <row r="20" spans="1:8" ht="26.25" thickBot="1">
      <c r="A20" s="345" t="s">
        <v>628</v>
      </c>
      <c r="B20" s="342" t="s">
        <v>629</v>
      </c>
      <c r="C20" s="342">
        <v>30000</v>
      </c>
      <c r="D20" s="342">
        <v>27750</v>
      </c>
      <c r="E20" s="343">
        <v>3000</v>
      </c>
      <c r="F20" s="343">
        <v>3000</v>
      </c>
      <c r="G20" s="343">
        <v>3000</v>
      </c>
      <c r="H20" s="213">
        <v>18750</v>
      </c>
    </row>
    <row r="21" spans="1:8" ht="26.25" thickBot="1">
      <c r="A21" s="345" t="s">
        <v>627</v>
      </c>
      <c r="B21" s="342"/>
      <c r="C21" s="342"/>
      <c r="D21" s="342"/>
      <c r="E21" s="343">
        <v>16500</v>
      </c>
      <c r="F21" s="343">
        <v>9500</v>
      </c>
      <c r="G21" s="343">
        <v>5000</v>
      </c>
      <c r="H21" s="344"/>
    </row>
    <row r="22" spans="1:8" ht="13.5" thickBot="1">
      <c r="A22" s="81" t="s">
        <v>16</v>
      </c>
      <c r="B22" s="92"/>
      <c r="C22" s="346">
        <f>SUM(C12:C20)</f>
        <v>453700</v>
      </c>
      <c r="D22" s="346">
        <f>SUM(D12:D20)</f>
        <v>313983</v>
      </c>
      <c r="E22" s="92">
        <f>SUM(E12:E19)</f>
        <v>37663</v>
      </c>
      <c r="F22" s="92">
        <f>SUM(F12:F19)</f>
        <v>32063</v>
      </c>
      <c r="G22" s="92">
        <f>SUM(G12:G19)</f>
        <v>38913</v>
      </c>
      <c r="H22" s="213">
        <f>SUM(H12:H19)</f>
        <v>177594</v>
      </c>
    </row>
    <row r="25" spans="1:7" ht="12.75">
      <c r="A25" s="738" t="s">
        <v>594</v>
      </c>
      <c r="B25" s="738"/>
      <c r="C25" s="738"/>
      <c r="D25" s="738"/>
      <c r="E25" s="738"/>
      <c r="F25" s="738"/>
      <c r="G25" s="738"/>
    </row>
    <row r="26" spans="1:7" ht="12.75">
      <c r="A26" s="738"/>
      <c r="B26" s="738"/>
      <c r="C26" s="738"/>
      <c r="D26" s="738"/>
      <c r="E26" s="738"/>
      <c r="F26" s="738"/>
      <c r="G26" s="738"/>
    </row>
  </sheetData>
  <mergeCells count="7">
    <mergeCell ref="E10:H10"/>
    <mergeCell ref="A25:G26"/>
    <mergeCell ref="B6:D6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O43"/>
  <sheetViews>
    <sheetView workbookViewId="0" topLeftCell="A13">
      <selection activeCell="A1" sqref="A1:P47"/>
    </sheetView>
  </sheetViews>
  <sheetFormatPr defaultColWidth="9.00390625" defaultRowHeight="12.75"/>
  <cols>
    <col min="2" max="2" width="23.25390625" style="0" customWidth="1"/>
    <col min="3" max="3" width="7.625" style="0" bestFit="1" customWidth="1"/>
    <col min="4" max="4" width="7.75390625" style="0" customWidth="1"/>
    <col min="5" max="5" width="8.00390625" style="0" customWidth="1"/>
    <col min="6" max="7" width="8.125" style="0" customWidth="1"/>
    <col min="8" max="8" width="8.25390625" style="0" customWidth="1"/>
    <col min="9" max="9" width="7.00390625" style="0" customWidth="1"/>
    <col min="10" max="10" width="8.125" style="0" customWidth="1"/>
    <col min="11" max="13" width="7.00390625" style="0" customWidth="1"/>
    <col min="14" max="14" width="8.125" style="0" customWidth="1"/>
    <col min="15" max="15" width="10.25390625" style="0" customWidth="1"/>
    <col min="16" max="16" width="9.25390625" style="0" customWidth="1"/>
  </cols>
  <sheetData>
    <row r="1" ht="12.75">
      <c r="L1" t="s">
        <v>187</v>
      </c>
    </row>
    <row r="2" spans="2:4" ht="12.75">
      <c r="B2" s="106"/>
      <c r="D2" s="114" t="s">
        <v>595</v>
      </c>
    </row>
    <row r="3" ht="13.5" thickBot="1">
      <c r="O3" t="s">
        <v>20</v>
      </c>
    </row>
    <row r="4" spans="2:15" ht="15.75" thickBot="1">
      <c r="B4" s="640" t="s">
        <v>23</v>
      </c>
      <c r="C4" s="641" t="s">
        <v>69</v>
      </c>
      <c r="D4" s="203" t="s">
        <v>70</v>
      </c>
      <c r="E4" s="203" t="s">
        <v>71</v>
      </c>
      <c r="F4" s="203" t="s">
        <v>72</v>
      </c>
      <c r="G4" s="203" t="s">
        <v>73</v>
      </c>
      <c r="H4" s="203" t="s">
        <v>74</v>
      </c>
      <c r="I4" s="203" t="s">
        <v>75</v>
      </c>
      <c r="J4" s="203" t="s">
        <v>76</v>
      </c>
      <c r="K4" s="203" t="s">
        <v>77</v>
      </c>
      <c r="L4" s="203" t="s">
        <v>78</v>
      </c>
      <c r="M4" s="203" t="s">
        <v>80</v>
      </c>
      <c r="N4" s="642" t="s">
        <v>79</v>
      </c>
      <c r="O4" s="643" t="s">
        <v>16</v>
      </c>
    </row>
    <row r="5" spans="2:15" ht="12.75" customHeight="1">
      <c r="B5" s="644"/>
      <c r="C5" s="645"/>
      <c r="D5" s="646"/>
      <c r="E5" s="646"/>
      <c r="F5" s="646"/>
      <c r="G5" s="646"/>
      <c r="H5" s="646"/>
      <c r="I5" s="646"/>
      <c r="J5" s="646"/>
      <c r="K5" s="646"/>
      <c r="L5" s="646"/>
      <c r="M5" s="646"/>
      <c r="N5" s="647"/>
      <c r="O5" s="648"/>
    </row>
    <row r="6" spans="2:15" ht="12.75" customHeight="1">
      <c r="B6" s="306" t="s">
        <v>366</v>
      </c>
      <c r="C6" s="649"/>
      <c r="D6" s="650"/>
      <c r="E6" s="650"/>
      <c r="F6" s="650"/>
      <c r="G6" s="650"/>
      <c r="H6" s="650"/>
      <c r="I6" s="650"/>
      <c r="J6" s="650"/>
      <c r="K6" s="650"/>
      <c r="L6" s="650"/>
      <c r="M6" s="650"/>
      <c r="N6" s="651"/>
      <c r="O6" s="652"/>
    </row>
    <row r="7" spans="2:15" ht="12.75" customHeight="1">
      <c r="B7" s="644"/>
      <c r="C7" s="645"/>
      <c r="D7" s="646"/>
      <c r="E7" s="646"/>
      <c r="F7" s="646"/>
      <c r="G7" s="646"/>
      <c r="H7" s="646"/>
      <c r="I7" s="646"/>
      <c r="J7" s="646"/>
      <c r="K7" s="646"/>
      <c r="L7" s="646"/>
      <c r="M7" s="646"/>
      <c r="N7" s="647"/>
      <c r="O7" s="648"/>
    </row>
    <row r="8" spans="2:15" ht="12.75">
      <c r="B8" s="653" t="s">
        <v>38</v>
      </c>
      <c r="C8" s="19"/>
      <c r="D8" s="18"/>
      <c r="E8" s="18"/>
      <c r="F8" s="18"/>
      <c r="G8" s="18"/>
      <c r="H8" s="18"/>
      <c r="I8" s="18"/>
      <c r="J8" s="18"/>
      <c r="K8" s="18"/>
      <c r="L8" s="18"/>
      <c r="M8" s="18"/>
      <c r="N8" s="28"/>
      <c r="O8" s="109"/>
    </row>
    <row r="9" spans="2:15" ht="12.75">
      <c r="B9" s="106" t="s">
        <v>81</v>
      </c>
      <c r="C9" s="13">
        <v>25980</v>
      </c>
      <c r="D9" s="11">
        <v>25860</v>
      </c>
      <c r="E9" s="11">
        <v>26240</v>
      </c>
      <c r="F9" s="11">
        <v>25950</v>
      </c>
      <c r="G9" s="11">
        <v>26160</v>
      </c>
      <c r="H9" s="11">
        <v>25880</v>
      </c>
      <c r="I9" s="11">
        <v>26290</v>
      </c>
      <c r="J9" s="11">
        <v>23490</v>
      </c>
      <c r="K9" s="11">
        <v>26433</v>
      </c>
      <c r="L9" s="11">
        <v>26020</v>
      </c>
      <c r="M9" s="11">
        <v>25870</v>
      </c>
      <c r="N9" s="26">
        <v>24564</v>
      </c>
      <c r="O9" s="110">
        <f>SUM(C9:N9)</f>
        <v>308737</v>
      </c>
    </row>
    <row r="10" spans="2:15" ht="12.75">
      <c r="B10" s="106" t="s">
        <v>370</v>
      </c>
      <c r="C10" s="13">
        <v>19430</v>
      </c>
      <c r="D10" s="11">
        <v>450</v>
      </c>
      <c r="E10" s="11">
        <v>101350</v>
      </c>
      <c r="F10" s="11">
        <v>440</v>
      </c>
      <c r="G10" s="11">
        <v>425</v>
      </c>
      <c r="H10" s="11">
        <v>40000</v>
      </c>
      <c r="I10" s="11">
        <v>455</v>
      </c>
      <c r="J10" s="11">
        <v>460</v>
      </c>
      <c r="K10" s="11">
        <v>115850</v>
      </c>
      <c r="L10" s="11">
        <v>440</v>
      </c>
      <c r="M10" s="11">
        <v>446</v>
      </c>
      <c r="N10" s="26">
        <v>21000</v>
      </c>
      <c r="O10" s="110">
        <f aca="true" t="shared" si="0" ref="O10:O21">SUM(C10:N10)</f>
        <v>300746</v>
      </c>
    </row>
    <row r="11" spans="2:15" ht="12.75">
      <c r="B11" s="106" t="s">
        <v>83</v>
      </c>
      <c r="C11" s="13">
        <v>16980</v>
      </c>
      <c r="D11" s="26">
        <v>10540</v>
      </c>
      <c r="E11" s="26">
        <v>10540</v>
      </c>
      <c r="F11" s="26">
        <v>10540</v>
      </c>
      <c r="G11" s="26">
        <v>10540</v>
      </c>
      <c r="H11" s="26">
        <v>10540</v>
      </c>
      <c r="I11" s="26">
        <v>10540</v>
      </c>
      <c r="J11" s="26">
        <v>10540</v>
      </c>
      <c r="K11" s="26">
        <v>10540</v>
      </c>
      <c r="L11" s="26">
        <v>9450</v>
      </c>
      <c r="M11" s="26">
        <v>9814</v>
      </c>
      <c r="N11" s="26">
        <v>9950</v>
      </c>
      <c r="O11" s="110">
        <f t="shared" si="0"/>
        <v>130514</v>
      </c>
    </row>
    <row r="12" spans="2:15" ht="12.75">
      <c r="B12" s="106" t="s">
        <v>82</v>
      </c>
      <c r="C12" s="13">
        <v>76235</v>
      </c>
      <c r="D12" s="26">
        <v>46283</v>
      </c>
      <c r="E12" s="26">
        <v>47195</v>
      </c>
      <c r="F12" s="26">
        <v>47195</v>
      </c>
      <c r="G12" s="11">
        <v>48350</v>
      </c>
      <c r="H12" s="26">
        <v>47195</v>
      </c>
      <c r="I12" s="26">
        <v>47195</v>
      </c>
      <c r="J12" s="11">
        <v>50195</v>
      </c>
      <c r="K12" s="26">
        <v>47195</v>
      </c>
      <c r="L12" s="26">
        <v>47195</v>
      </c>
      <c r="M12" s="26">
        <v>45195</v>
      </c>
      <c r="N12" s="26">
        <v>44863</v>
      </c>
      <c r="O12" s="110">
        <f t="shared" si="0"/>
        <v>594291</v>
      </c>
    </row>
    <row r="13" spans="2:15" ht="12.75">
      <c r="B13" s="106" t="s">
        <v>367</v>
      </c>
      <c r="C13" s="13">
        <v>51311</v>
      </c>
      <c r="D13" s="11">
        <v>36510</v>
      </c>
      <c r="E13" s="11">
        <v>38010</v>
      </c>
      <c r="F13" s="11">
        <v>40110</v>
      </c>
      <c r="G13" s="11">
        <v>41810</v>
      </c>
      <c r="H13" s="11">
        <v>39510</v>
      </c>
      <c r="I13" s="11">
        <v>38010</v>
      </c>
      <c r="J13" s="11">
        <v>39610</v>
      </c>
      <c r="K13" s="11">
        <v>40110</v>
      </c>
      <c r="L13" s="11">
        <v>39510</v>
      </c>
      <c r="M13" s="11">
        <v>38010</v>
      </c>
      <c r="N13" s="26">
        <v>41539</v>
      </c>
      <c r="O13" s="110">
        <f t="shared" si="0"/>
        <v>484050</v>
      </c>
    </row>
    <row r="14" spans="2:15" ht="12.75">
      <c r="B14" s="106" t="s">
        <v>369</v>
      </c>
      <c r="C14" s="13"/>
      <c r="D14" s="11">
        <v>4500</v>
      </c>
      <c r="E14" s="11"/>
      <c r="F14" s="11">
        <v>3000</v>
      </c>
      <c r="G14" s="11">
        <v>2500</v>
      </c>
      <c r="H14" s="11">
        <v>3000</v>
      </c>
      <c r="I14" s="11">
        <v>2000</v>
      </c>
      <c r="J14" s="11">
        <v>1000</v>
      </c>
      <c r="K14" s="11">
        <v>3000</v>
      </c>
      <c r="L14" s="11">
        <v>1450</v>
      </c>
      <c r="M14" s="11">
        <v>4000</v>
      </c>
      <c r="N14" s="26"/>
      <c r="O14" s="110">
        <f t="shared" si="0"/>
        <v>24450</v>
      </c>
    </row>
    <row r="15" spans="2:15" ht="12.75">
      <c r="B15" s="106" t="s">
        <v>84</v>
      </c>
      <c r="C15" s="13"/>
      <c r="D15" s="11"/>
      <c r="E15" s="11">
        <v>3000</v>
      </c>
      <c r="F15" s="11"/>
      <c r="G15" s="11">
        <v>6000</v>
      </c>
      <c r="H15" s="11"/>
      <c r="I15" s="11"/>
      <c r="J15" s="11">
        <v>6500</v>
      </c>
      <c r="K15" s="11"/>
      <c r="L15" s="11">
        <v>50000</v>
      </c>
      <c r="M15" s="11"/>
      <c r="N15" s="26"/>
      <c r="O15" s="110">
        <f t="shared" si="0"/>
        <v>65500</v>
      </c>
    </row>
    <row r="16" spans="2:15" ht="12.75">
      <c r="B16" s="106" t="s">
        <v>368</v>
      </c>
      <c r="C16" s="1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26"/>
      <c r="O16" s="110">
        <f t="shared" si="0"/>
        <v>0</v>
      </c>
    </row>
    <row r="17" spans="2:15" ht="12.75">
      <c r="B17" s="106" t="s">
        <v>85</v>
      </c>
      <c r="C17" s="13"/>
      <c r="D17" s="11"/>
      <c r="E17" s="11">
        <v>200</v>
      </c>
      <c r="F17" s="11"/>
      <c r="G17" s="11"/>
      <c r="H17" s="11"/>
      <c r="I17" s="11"/>
      <c r="J17" s="11"/>
      <c r="K17" s="11">
        <v>1500</v>
      </c>
      <c r="L17" s="11">
        <v>1228</v>
      </c>
      <c r="M17" s="11">
        <v>1300</v>
      </c>
      <c r="N17" s="26"/>
      <c r="O17" s="110">
        <f t="shared" si="0"/>
        <v>4228</v>
      </c>
    </row>
    <row r="18" spans="2:15" ht="12.75">
      <c r="B18" s="106" t="s">
        <v>541</v>
      </c>
      <c r="C18" s="13">
        <v>40</v>
      </c>
      <c r="D18" s="11">
        <v>40</v>
      </c>
      <c r="E18" s="11">
        <v>35</v>
      </c>
      <c r="F18" s="11">
        <v>40</v>
      </c>
      <c r="G18" s="11">
        <v>35</v>
      </c>
      <c r="H18" s="11">
        <v>40</v>
      </c>
      <c r="I18" s="11">
        <v>40</v>
      </c>
      <c r="J18" s="11">
        <v>35</v>
      </c>
      <c r="K18" s="11">
        <v>35</v>
      </c>
      <c r="L18" s="11">
        <v>40</v>
      </c>
      <c r="M18" s="11">
        <v>40</v>
      </c>
      <c r="N18" s="26">
        <v>30</v>
      </c>
      <c r="O18" s="110">
        <f t="shared" si="0"/>
        <v>450</v>
      </c>
    </row>
    <row r="19" spans="2:15" ht="12.75">
      <c r="B19" s="106" t="s">
        <v>697</v>
      </c>
      <c r="C19" s="13"/>
      <c r="D19" s="11">
        <v>1000000</v>
      </c>
      <c r="E19" s="11"/>
      <c r="F19" s="11"/>
      <c r="G19" s="11"/>
      <c r="H19" s="11"/>
      <c r="I19" s="11"/>
      <c r="J19" s="11"/>
      <c r="K19" s="11"/>
      <c r="L19" s="11"/>
      <c r="M19" s="11"/>
      <c r="N19" s="26"/>
      <c r="O19" s="110">
        <f t="shared" si="0"/>
        <v>1000000</v>
      </c>
    </row>
    <row r="20" spans="2:15" ht="13.5" thickBot="1">
      <c r="B20" s="107" t="s">
        <v>42</v>
      </c>
      <c r="C20" s="23"/>
      <c r="D20" s="21"/>
      <c r="E20" s="21"/>
      <c r="F20" s="21"/>
      <c r="G20" s="21"/>
      <c r="H20" s="21">
        <v>2050</v>
      </c>
      <c r="I20" s="21"/>
      <c r="J20" s="21"/>
      <c r="K20" s="21"/>
      <c r="L20" s="21"/>
      <c r="M20" s="21"/>
      <c r="N20" s="27"/>
      <c r="O20" s="111">
        <f t="shared" si="0"/>
        <v>2050</v>
      </c>
    </row>
    <row r="21" spans="2:15" ht="13.5" thickBot="1">
      <c r="B21" s="654" t="s">
        <v>51</v>
      </c>
      <c r="C21" s="105">
        <f aca="true" t="shared" si="1" ref="C21:M21">SUM(C9:C20)</f>
        <v>189976</v>
      </c>
      <c r="D21" s="104">
        <f t="shared" si="1"/>
        <v>1124183</v>
      </c>
      <c r="E21" s="104">
        <f t="shared" si="1"/>
        <v>226570</v>
      </c>
      <c r="F21" s="104">
        <f t="shared" si="1"/>
        <v>127275</v>
      </c>
      <c r="G21" s="104">
        <f t="shared" si="1"/>
        <v>135820</v>
      </c>
      <c r="H21" s="104">
        <f t="shared" si="1"/>
        <v>168215</v>
      </c>
      <c r="I21" s="104">
        <f t="shared" si="1"/>
        <v>124530</v>
      </c>
      <c r="J21" s="104">
        <f t="shared" si="1"/>
        <v>131830</v>
      </c>
      <c r="K21" s="104">
        <f t="shared" si="1"/>
        <v>244663</v>
      </c>
      <c r="L21" s="104">
        <f t="shared" si="1"/>
        <v>175333</v>
      </c>
      <c r="M21" s="104">
        <f t="shared" si="1"/>
        <v>124675</v>
      </c>
      <c r="N21" s="108">
        <f>SUM(N9:N20)</f>
        <v>141946</v>
      </c>
      <c r="O21" s="112">
        <f t="shared" si="0"/>
        <v>2915016</v>
      </c>
    </row>
    <row r="22" spans="2:15" ht="12.75">
      <c r="B22" s="655"/>
      <c r="C22" s="301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3"/>
      <c r="O22" s="304"/>
    </row>
    <row r="23" spans="2:15" ht="12.75">
      <c r="B23" s="653" t="s">
        <v>39</v>
      </c>
      <c r="C23" s="19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8"/>
      <c r="O23" s="109"/>
    </row>
    <row r="24" spans="2:15" ht="12.75">
      <c r="B24" s="106" t="s">
        <v>44</v>
      </c>
      <c r="C24" s="13">
        <v>129400</v>
      </c>
      <c r="D24" s="11">
        <v>66670</v>
      </c>
      <c r="E24" s="11">
        <v>67480</v>
      </c>
      <c r="F24" s="11">
        <v>68200</v>
      </c>
      <c r="G24" s="11">
        <v>66820</v>
      </c>
      <c r="H24" s="11">
        <v>67200</v>
      </c>
      <c r="I24" s="11">
        <v>66900</v>
      </c>
      <c r="J24" s="11">
        <v>65300</v>
      </c>
      <c r="K24" s="11">
        <v>66620</v>
      </c>
      <c r="L24" s="11">
        <v>67100</v>
      </c>
      <c r="M24" s="11">
        <v>67800</v>
      </c>
      <c r="N24" s="26">
        <v>67219</v>
      </c>
      <c r="O24" s="110">
        <f aca="true" t="shared" si="2" ref="O24:O41">SUM(C24:N24)</f>
        <v>866709</v>
      </c>
    </row>
    <row r="25" spans="2:15" ht="12.75">
      <c r="B25" s="106" t="s">
        <v>45</v>
      </c>
      <c r="C25" s="13">
        <v>41369</v>
      </c>
      <c r="D25" s="11">
        <v>21413</v>
      </c>
      <c r="E25" s="11">
        <v>21573</v>
      </c>
      <c r="F25" s="11">
        <v>21803</v>
      </c>
      <c r="G25" s="11">
        <v>21363</v>
      </c>
      <c r="H25" s="11">
        <v>21484</v>
      </c>
      <c r="I25" s="11">
        <v>21388</v>
      </c>
      <c r="J25" s="11">
        <v>20876</v>
      </c>
      <c r="K25" s="11">
        <v>21298</v>
      </c>
      <c r="L25" s="11">
        <v>21452</v>
      </c>
      <c r="M25" s="11">
        <v>21675</v>
      </c>
      <c r="N25" s="11">
        <v>21390</v>
      </c>
      <c r="O25" s="145">
        <f>SUM(C25:N25)</f>
        <v>277084</v>
      </c>
    </row>
    <row r="26" spans="2:15" ht="12.75">
      <c r="B26" s="106" t="s">
        <v>86</v>
      </c>
      <c r="C26" s="13">
        <v>45990</v>
      </c>
      <c r="D26" s="11">
        <v>45200</v>
      </c>
      <c r="E26" s="11">
        <v>45780</v>
      </c>
      <c r="F26" s="11">
        <v>45990</v>
      </c>
      <c r="G26" s="11">
        <v>46810</v>
      </c>
      <c r="H26" s="11">
        <v>45300</v>
      </c>
      <c r="I26" s="11">
        <v>40100</v>
      </c>
      <c r="J26" s="11">
        <v>46120</v>
      </c>
      <c r="K26" s="11">
        <v>47347</v>
      </c>
      <c r="L26" s="11">
        <v>46870</v>
      </c>
      <c r="M26" s="11">
        <v>45480</v>
      </c>
      <c r="N26" s="26">
        <v>46144</v>
      </c>
      <c r="O26" s="110">
        <f t="shared" si="2"/>
        <v>547131</v>
      </c>
    </row>
    <row r="27" spans="2:15" ht="12.75">
      <c r="B27" s="106" t="s">
        <v>253</v>
      </c>
      <c r="C27" s="13">
        <v>1620</v>
      </c>
      <c r="D27" s="11">
        <v>1560</v>
      </c>
      <c r="E27" s="11">
        <v>1650</v>
      </c>
      <c r="F27" s="11">
        <v>1550</v>
      </c>
      <c r="G27" s="11">
        <v>1670</v>
      </c>
      <c r="H27" s="11">
        <v>1560</v>
      </c>
      <c r="I27" s="11">
        <v>1570</v>
      </c>
      <c r="J27" s="11">
        <v>1570</v>
      </c>
      <c r="K27" s="11">
        <v>1610</v>
      </c>
      <c r="L27" s="11">
        <v>1810</v>
      </c>
      <c r="M27" s="11">
        <v>1680</v>
      </c>
      <c r="N27" s="26">
        <v>1950</v>
      </c>
      <c r="O27" s="110">
        <f t="shared" si="2"/>
        <v>19800</v>
      </c>
    </row>
    <row r="28" spans="2:15" ht="12.75">
      <c r="B28" s="106" t="s">
        <v>372</v>
      </c>
      <c r="C28" s="13"/>
      <c r="D28" s="11">
        <v>2100</v>
      </c>
      <c r="E28" s="11">
        <v>1700</v>
      </c>
      <c r="F28" s="11">
        <v>2400</v>
      </c>
      <c r="G28" s="11"/>
      <c r="H28" s="11">
        <v>2700</v>
      </c>
      <c r="I28" s="11">
        <v>1700</v>
      </c>
      <c r="J28" s="11">
        <v>2100</v>
      </c>
      <c r="K28" s="11"/>
      <c r="L28" s="11">
        <v>2300</v>
      </c>
      <c r="M28" s="11">
        <v>1075</v>
      </c>
      <c r="N28" s="26">
        <v>2400</v>
      </c>
      <c r="O28" s="110">
        <f t="shared" si="2"/>
        <v>18475</v>
      </c>
    </row>
    <row r="29" spans="2:15" ht="12.75">
      <c r="B29" s="106" t="s">
        <v>542</v>
      </c>
      <c r="C29" s="13">
        <v>1935</v>
      </c>
      <c r="D29" s="11">
        <v>1850</v>
      </c>
      <c r="E29" s="11">
        <v>1975</v>
      </c>
      <c r="F29" s="11">
        <v>1935</v>
      </c>
      <c r="G29" s="11">
        <v>1890</v>
      </c>
      <c r="H29" s="11">
        <v>1980</v>
      </c>
      <c r="I29" s="11">
        <v>1890</v>
      </c>
      <c r="J29" s="11">
        <v>2375</v>
      </c>
      <c r="K29" s="11">
        <v>1935</v>
      </c>
      <c r="L29" s="11">
        <v>2316</v>
      </c>
      <c r="M29" s="11">
        <v>1860</v>
      </c>
      <c r="N29" s="26">
        <v>2030</v>
      </c>
      <c r="O29" s="110">
        <f t="shared" si="2"/>
        <v>23971</v>
      </c>
    </row>
    <row r="30" spans="2:15" ht="12.75">
      <c r="B30" s="106" t="s">
        <v>197</v>
      </c>
      <c r="C30" s="13">
        <v>95</v>
      </c>
      <c r="D30" s="11">
        <v>95</v>
      </c>
      <c r="E30" s="11">
        <v>110</v>
      </c>
      <c r="F30" s="11">
        <v>105</v>
      </c>
      <c r="G30" s="11">
        <v>110</v>
      </c>
      <c r="H30" s="11">
        <v>80</v>
      </c>
      <c r="I30" s="11">
        <v>90</v>
      </c>
      <c r="J30" s="11">
        <v>85</v>
      </c>
      <c r="K30" s="11">
        <v>135</v>
      </c>
      <c r="L30" s="11">
        <v>140</v>
      </c>
      <c r="M30" s="11">
        <v>135</v>
      </c>
      <c r="N30" s="26">
        <v>257</v>
      </c>
      <c r="O30" s="110">
        <f t="shared" si="2"/>
        <v>1437</v>
      </c>
    </row>
    <row r="31" spans="2:15" ht="12.75">
      <c r="B31" s="106" t="s">
        <v>89</v>
      </c>
      <c r="C31" s="13"/>
      <c r="D31" s="11">
        <v>317000</v>
      </c>
      <c r="E31" s="11"/>
      <c r="F31" s="11"/>
      <c r="G31" s="11"/>
      <c r="H31" s="11"/>
      <c r="I31" s="11"/>
      <c r="J31" s="11"/>
      <c r="K31" s="11"/>
      <c r="L31" s="11"/>
      <c r="M31" s="11"/>
      <c r="N31" s="26"/>
      <c r="O31" s="110">
        <f t="shared" si="2"/>
        <v>317000</v>
      </c>
    </row>
    <row r="32" spans="2:15" ht="12.75">
      <c r="B32" s="106" t="s">
        <v>540</v>
      </c>
      <c r="C32" s="13">
        <v>1650</v>
      </c>
      <c r="D32" s="11">
        <v>1650</v>
      </c>
      <c r="E32" s="11">
        <v>500</v>
      </c>
      <c r="F32" s="11">
        <v>510</v>
      </c>
      <c r="G32" s="11">
        <v>490</v>
      </c>
      <c r="H32" s="11">
        <v>515</v>
      </c>
      <c r="I32" s="11">
        <v>500</v>
      </c>
      <c r="J32" s="11">
        <v>690</v>
      </c>
      <c r="K32" s="11">
        <v>780</v>
      </c>
      <c r="L32" s="11">
        <v>705</v>
      </c>
      <c r="M32" s="11">
        <v>710</v>
      </c>
      <c r="N32" s="26">
        <v>800</v>
      </c>
      <c r="O32" s="110">
        <f t="shared" si="2"/>
        <v>9500</v>
      </c>
    </row>
    <row r="33" spans="2:15" ht="12.75">
      <c r="B33" s="106" t="s">
        <v>87</v>
      </c>
      <c r="C33" s="13">
        <v>1088</v>
      </c>
      <c r="D33" s="11">
        <v>3200</v>
      </c>
      <c r="E33" s="11">
        <v>1500</v>
      </c>
      <c r="F33" s="11">
        <v>5000</v>
      </c>
      <c r="G33" s="11">
        <v>7783</v>
      </c>
      <c r="H33" s="11">
        <v>5500</v>
      </c>
      <c r="I33" s="11">
        <v>23000</v>
      </c>
      <c r="J33" s="11">
        <v>6000</v>
      </c>
      <c r="K33" s="11">
        <v>24500</v>
      </c>
      <c r="L33" s="11">
        <v>35700</v>
      </c>
      <c r="M33" s="11">
        <v>6500</v>
      </c>
      <c r="N33" s="26">
        <v>12494</v>
      </c>
      <c r="O33" s="110">
        <f t="shared" si="2"/>
        <v>132265</v>
      </c>
    </row>
    <row r="34" spans="2:15" ht="12.75">
      <c r="B34" s="106" t="s">
        <v>631</v>
      </c>
      <c r="C34" s="13"/>
      <c r="D34" s="11"/>
      <c r="E34" s="11">
        <v>150</v>
      </c>
      <c r="F34" s="11"/>
      <c r="G34" s="11"/>
      <c r="H34" s="11"/>
      <c r="I34" s="11"/>
      <c r="J34" s="11"/>
      <c r="K34" s="11"/>
      <c r="L34" s="11"/>
      <c r="M34" s="11"/>
      <c r="N34" s="26"/>
      <c r="O34" s="110">
        <f t="shared" si="2"/>
        <v>150</v>
      </c>
    </row>
    <row r="35" spans="2:15" ht="12.75">
      <c r="B35" s="106" t="s">
        <v>373</v>
      </c>
      <c r="C35" s="1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26"/>
      <c r="O35" s="110">
        <f t="shared" si="2"/>
        <v>0</v>
      </c>
    </row>
    <row r="36" spans="2:15" ht="12.75">
      <c r="B36" s="106" t="s">
        <v>698</v>
      </c>
      <c r="C36" s="1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26"/>
      <c r="O36" s="110">
        <f t="shared" si="2"/>
        <v>0</v>
      </c>
    </row>
    <row r="37" spans="2:15" ht="12.75">
      <c r="B37" s="106" t="s">
        <v>371</v>
      </c>
      <c r="C37" s="13">
        <v>6893</v>
      </c>
      <c r="D37" s="11">
        <v>229757</v>
      </c>
      <c r="E37" s="11"/>
      <c r="F37" s="11"/>
      <c r="G37" s="11"/>
      <c r="H37" s="11"/>
      <c r="I37" s="11"/>
      <c r="J37" s="11"/>
      <c r="K37" s="11"/>
      <c r="L37" s="11"/>
      <c r="M37" s="11"/>
      <c r="N37" s="26">
        <v>6893</v>
      </c>
      <c r="O37" s="110">
        <f t="shared" si="2"/>
        <v>243543</v>
      </c>
    </row>
    <row r="38" spans="2:15" ht="12.75">
      <c r="B38" s="106" t="s">
        <v>543</v>
      </c>
      <c r="C38" s="13">
        <v>2980</v>
      </c>
      <c r="D38" s="11">
        <v>7460</v>
      </c>
      <c r="E38" s="11">
        <v>5230</v>
      </c>
      <c r="F38" s="11"/>
      <c r="G38" s="11"/>
      <c r="H38" s="11">
        <v>9371</v>
      </c>
      <c r="I38" s="11"/>
      <c r="J38" s="11"/>
      <c r="K38" s="11">
        <v>9560</v>
      </c>
      <c r="L38" s="11"/>
      <c r="M38" s="11"/>
      <c r="N38" s="26">
        <v>9470</v>
      </c>
      <c r="O38" s="110">
        <f t="shared" si="2"/>
        <v>44071</v>
      </c>
    </row>
    <row r="39" spans="2:15" ht="12.75">
      <c r="B39" s="107" t="s">
        <v>699</v>
      </c>
      <c r="C39" s="23"/>
      <c r="D39" s="21"/>
      <c r="E39" s="21">
        <v>442200</v>
      </c>
      <c r="F39" s="21"/>
      <c r="G39" s="21"/>
      <c r="H39" s="21"/>
      <c r="I39" s="21"/>
      <c r="J39" s="21"/>
      <c r="K39" s="21"/>
      <c r="L39" s="21"/>
      <c r="M39" s="21"/>
      <c r="N39" s="27"/>
      <c r="O39" s="110">
        <f t="shared" si="2"/>
        <v>442200</v>
      </c>
    </row>
    <row r="40" spans="2:15" ht="13.5" thickBot="1">
      <c r="B40" s="107" t="s">
        <v>50</v>
      </c>
      <c r="C40" s="23"/>
      <c r="D40" s="21"/>
      <c r="E40" s="21">
        <v>550</v>
      </c>
      <c r="F40" s="21"/>
      <c r="G40" s="21"/>
      <c r="H40" s="21"/>
      <c r="I40" s="21"/>
      <c r="J40" s="21"/>
      <c r="K40" s="21"/>
      <c r="L40" s="21"/>
      <c r="M40" s="21"/>
      <c r="N40" s="27"/>
      <c r="O40" s="111">
        <f t="shared" si="2"/>
        <v>550</v>
      </c>
    </row>
    <row r="41" spans="2:15" ht="13.5" thickBot="1">
      <c r="B41" s="654" t="s">
        <v>18</v>
      </c>
      <c r="C41" s="105">
        <f>SUM(C24:C40)</f>
        <v>233020</v>
      </c>
      <c r="D41" s="104">
        <f aca="true" t="shared" si="3" ref="D41:N41">SUM(D24:D40)</f>
        <v>697955</v>
      </c>
      <c r="E41" s="104">
        <f t="shared" si="3"/>
        <v>590398</v>
      </c>
      <c r="F41" s="104">
        <f t="shared" si="3"/>
        <v>147493</v>
      </c>
      <c r="G41" s="104">
        <f t="shared" si="3"/>
        <v>146936</v>
      </c>
      <c r="H41" s="104">
        <f t="shared" si="3"/>
        <v>155690</v>
      </c>
      <c r="I41" s="104">
        <f t="shared" si="3"/>
        <v>157138</v>
      </c>
      <c r="J41" s="104">
        <f t="shared" si="3"/>
        <v>145116</v>
      </c>
      <c r="K41" s="104">
        <f t="shared" si="3"/>
        <v>173785</v>
      </c>
      <c r="L41" s="104">
        <f t="shared" si="3"/>
        <v>178393</v>
      </c>
      <c r="M41" s="104">
        <f t="shared" si="3"/>
        <v>146915</v>
      </c>
      <c r="N41" s="108">
        <f t="shared" si="3"/>
        <v>171047</v>
      </c>
      <c r="O41" s="112">
        <f t="shared" si="2"/>
        <v>2943886</v>
      </c>
    </row>
    <row r="42" spans="2:15" ht="13.5" thickBot="1">
      <c r="B42" s="654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305"/>
      <c r="O42" s="112"/>
    </row>
    <row r="43" spans="2:15" ht="13.5" thickBot="1">
      <c r="B43" s="654" t="s">
        <v>88</v>
      </c>
      <c r="C43" s="105">
        <f>C21-C41</f>
        <v>-43044</v>
      </c>
      <c r="D43" s="105">
        <f aca="true" t="shared" si="4" ref="D43:N43">D21-D41</f>
        <v>426228</v>
      </c>
      <c r="E43" s="105">
        <f t="shared" si="4"/>
        <v>-363828</v>
      </c>
      <c r="F43" s="105">
        <f t="shared" si="4"/>
        <v>-20218</v>
      </c>
      <c r="G43" s="105">
        <f t="shared" si="4"/>
        <v>-11116</v>
      </c>
      <c r="H43" s="105">
        <f t="shared" si="4"/>
        <v>12525</v>
      </c>
      <c r="I43" s="105">
        <f t="shared" si="4"/>
        <v>-32608</v>
      </c>
      <c r="J43" s="105">
        <f t="shared" si="4"/>
        <v>-13286</v>
      </c>
      <c r="K43" s="105">
        <f t="shared" si="4"/>
        <v>70878</v>
      </c>
      <c r="L43" s="105">
        <f t="shared" si="4"/>
        <v>-3060</v>
      </c>
      <c r="M43" s="105">
        <f t="shared" si="4"/>
        <v>-22240</v>
      </c>
      <c r="N43" s="105">
        <f t="shared" si="4"/>
        <v>-29101</v>
      </c>
      <c r="O43" s="112">
        <f>SUM(C43:N43)</f>
        <v>-28870</v>
      </c>
    </row>
  </sheetData>
  <printOptions/>
  <pageMargins left="0.75" right="0.75" top="1" bottom="1" header="0.5" footer="0.5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F22"/>
  <sheetViews>
    <sheetView workbookViewId="0" topLeftCell="A13">
      <selection activeCell="I18" sqref="I18"/>
    </sheetView>
  </sheetViews>
  <sheetFormatPr defaultColWidth="9.00390625" defaultRowHeight="12.75"/>
  <cols>
    <col min="2" max="2" width="18.625" style="0" customWidth="1"/>
    <col min="3" max="3" width="20.25390625" style="0" customWidth="1"/>
    <col min="4" max="4" width="21.75390625" style="0" customWidth="1"/>
    <col min="5" max="5" width="16.375" style="0" customWidth="1"/>
    <col min="6" max="6" width="17.875" style="0" customWidth="1"/>
  </cols>
  <sheetData>
    <row r="2" ht="12.75">
      <c r="C2" t="s">
        <v>377</v>
      </c>
    </row>
    <row r="6" spans="2:5" ht="12.75">
      <c r="B6" s="773" t="s">
        <v>738</v>
      </c>
      <c r="C6" s="773"/>
      <c r="D6" s="773"/>
      <c r="E6" s="773"/>
    </row>
    <row r="13" ht="13.5" thickBot="1"/>
    <row r="14" spans="2:6" ht="12.75">
      <c r="B14" s="774" t="s">
        <v>23</v>
      </c>
      <c r="C14" s="776" t="s">
        <v>739</v>
      </c>
      <c r="D14" s="777"/>
      <c r="E14" s="777"/>
      <c r="F14" s="778"/>
    </row>
    <row r="15" spans="2:6" ht="13.5" thickBot="1">
      <c r="B15" s="775"/>
      <c r="C15" s="659" t="s">
        <v>740</v>
      </c>
      <c r="D15" s="659" t="s">
        <v>741</v>
      </c>
      <c r="E15" s="660" t="s">
        <v>742</v>
      </c>
      <c r="F15" s="661" t="s">
        <v>743</v>
      </c>
    </row>
    <row r="16" spans="2:6" ht="25.5">
      <c r="B16" s="662" t="s">
        <v>154</v>
      </c>
      <c r="C16" s="663" t="s">
        <v>744</v>
      </c>
      <c r="D16" s="667" t="s">
        <v>745</v>
      </c>
      <c r="E16" s="668" t="s">
        <v>746</v>
      </c>
      <c r="F16" s="669" t="s">
        <v>744</v>
      </c>
    </row>
    <row r="17" spans="2:6" ht="25.5">
      <c r="B17" s="670" t="s">
        <v>747</v>
      </c>
      <c r="C17" s="671">
        <v>210</v>
      </c>
      <c r="D17" s="672" t="s">
        <v>748</v>
      </c>
      <c r="E17" s="673" t="s">
        <v>749</v>
      </c>
      <c r="F17" s="674" t="s">
        <v>750</v>
      </c>
    </row>
    <row r="18" spans="2:6" ht="25.5">
      <c r="B18" s="670" t="s">
        <v>747</v>
      </c>
      <c r="C18" s="671">
        <v>10</v>
      </c>
      <c r="D18" s="672" t="s">
        <v>751</v>
      </c>
      <c r="E18" s="673" t="s">
        <v>752</v>
      </c>
      <c r="F18" s="675" t="s">
        <v>753</v>
      </c>
    </row>
    <row r="19" spans="2:6" ht="25.5">
      <c r="B19" s="670" t="s">
        <v>191</v>
      </c>
      <c r="C19" s="671" t="s">
        <v>744</v>
      </c>
      <c r="D19" s="672" t="s">
        <v>754</v>
      </c>
      <c r="E19" s="673" t="s">
        <v>755</v>
      </c>
      <c r="F19" s="674" t="s">
        <v>744</v>
      </c>
    </row>
    <row r="20" spans="2:6" ht="25.5">
      <c r="B20" s="670" t="s">
        <v>153</v>
      </c>
      <c r="C20" s="671">
        <v>5</v>
      </c>
      <c r="D20" s="672" t="s">
        <v>756</v>
      </c>
      <c r="E20" s="673" t="s">
        <v>757</v>
      </c>
      <c r="F20" s="674" t="s">
        <v>744</v>
      </c>
    </row>
    <row r="21" spans="2:6" ht="25.5">
      <c r="B21" s="670" t="s">
        <v>153</v>
      </c>
      <c r="C21" s="671" t="s">
        <v>744</v>
      </c>
      <c r="D21" s="672" t="s">
        <v>758</v>
      </c>
      <c r="E21" s="673" t="s">
        <v>759</v>
      </c>
      <c r="F21" s="674" t="s">
        <v>744</v>
      </c>
    </row>
    <row r="22" spans="2:6" ht="25.5">
      <c r="B22" s="670" t="s">
        <v>153</v>
      </c>
      <c r="C22" s="671">
        <v>0</v>
      </c>
      <c r="D22" s="672" t="s">
        <v>760</v>
      </c>
      <c r="E22" s="673" t="s">
        <v>761</v>
      </c>
      <c r="F22" s="674" t="s">
        <v>762</v>
      </c>
    </row>
  </sheetData>
  <mergeCells count="3">
    <mergeCell ref="B6:E6"/>
    <mergeCell ref="B14:B15"/>
    <mergeCell ref="C14:F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19"/>
  <sheetViews>
    <sheetView workbookViewId="0" topLeftCell="A100">
      <selection activeCell="A1" sqref="A1:J123"/>
    </sheetView>
  </sheetViews>
  <sheetFormatPr defaultColWidth="9.00390625" defaultRowHeight="12.75"/>
  <sheetData>
    <row r="1" ht="12.75">
      <c r="D1" t="s">
        <v>700</v>
      </c>
    </row>
    <row r="4" spans="1:6" ht="12.75">
      <c r="A4" s="656"/>
      <c r="B4" s="657" t="s">
        <v>701</v>
      </c>
      <c r="E4" s="657"/>
      <c r="F4" s="657"/>
    </row>
    <row r="5" spans="1:9" ht="12.75">
      <c r="A5" s="738" t="s">
        <v>702</v>
      </c>
      <c r="B5" s="738"/>
      <c r="C5" s="738"/>
      <c r="D5" s="738"/>
      <c r="E5" s="738"/>
      <c r="F5" s="738"/>
      <c r="G5" s="738"/>
      <c r="H5" s="738"/>
      <c r="I5" s="738"/>
    </row>
    <row r="6" spans="1:9" ht="12.75">
      <c r="A6" s="738"/>
      <c r="B6" s="738"/>
      <c r="C6" s="738"/>
      <c r="D6" s="738"/>
      <c r="E6" s="738"/>
      <c r="F6" s="738"/>
      <c r="G6" s="738"/>
      <c r="H6" s="738"/>
      <c r="I6" s="738"/>
    </row>
    <row r="7" spans="1:9" ht="12.75">
      <c r="A7" s="738"/>
      <c r="B7" s="738"/>
      <c r="C7" s="738"/>
      <c r="D7" s="738"/>
      <c r="E7" s="738"/>
      <c r="F7" s="738"/>
      <c r="G7" s="738"/>
      <c r="H7" s="738"/>
      <c r="I7" s="738"/>
    </row>
    <row r="8" spans="1:9" ht="12.75">
      <c r="A8" s="738"/>
      <c r="B8" s="738"/>
      <c r="C8" s="738"/>
      <c r="D8" s="738"/>
      <c r="E8" s="738"/>
      <c r="F8" s="738"/>
      <c r="G8" s="738"/>
      <c r="H8" s="738"/>
      <c r="I8" s="738"/>
    </row>
    <row r="10" spans="1:7" ht="12.75">
      <c r="A10" s="656"/>
      <c r="B10" s="657" t="s">
        <v>703</v>
      </c>
      <c r="C10" s="657"/>
      <c r="D10" s="657"/>
      <c r="E10" s="136"/>
      <c r="F10" s="136"/>
      <c r="G10" s="136"/>
    </row>
    <row r="11" spans="1:9" ht="12.75">
      <c r="A11" s="738" t="s">
        <v>704</v>
      </c>
      <c r="B11" s="738"/>
      <c r="C11" s="738"/>
      <c r="D11" s="738"/>
      <c r="E11" s="738"/>
      <c r="F11" s="738"/>
      <c r="G11" s="738"/>
      <c r="H11" s="738"/>
      <c r="I11" s="738"/>
    </row>
    <row r="12" spans="1:9" ht="12.75">
      <c r="A12" s="738"/>
      <c r="B12" s="738"/>
      <c r="C12" s="738"/>
      <c r="D12" s="738"/>
      <c r="E12" s="738"/>
      <c r="F12" s="738"/>
      <c r="G12" s="738"/>
      <c r="H12" s="738"/>
      <c r="I12" s="738"/>
    </row>
    <row r="13" spans="1:9" ht="12.75">
      <c r="A13" s="738"/>
      <c r="B13" s="738"/>
      <c r="C13" s="738"/>
      <c r="D13" s="738"/>
      <c r="E13" s="738"/>
      <c r="F13" s="738"/>
      <c r="G13" s="738"/>
      <c r="H13" s="738"/>
      <c r="I13" s="738"/>
    </row>
    <row r="14" spans="1:9" ht="12.75">
      <c r="A14" s="738"/>
      <c r="B14" s="738"/>
      <c r="C14" s="738"/>
      <c r="D14" s="738"/>
      <c r="E14" s="738"/>
      <c r="F14" s="738"/>
      <c r="G14" s="738"/>
      <c r="H14" s="738"/>
      <c r="I14" s="738"/>
    </row>
    <row r="15" spans="1:9" ht="12.75">
      <c r="A15" s="692"/>
      <c r="B15" s="692"/>
      <c r="C15" s="692"/>
      <c r="D15" s="692"/>
      <c r="E15" s="692"/>
      <c r="F15" s="692"/>
      <c r="G15" s="692"/>
      <c r="H15" s="692"/>
      <c r="I15" s="692"/>
    </row>
    <row r="17" spans="1:7" ht="12.75">
      <c r="A17" s="656"/>
      <c r="B17" s="657" t="s">
        <v>705</v>
      </c>
      <c r="C17" s="657"/>
      <c r="D17" s="657"/>
      <c r="E17" s="136"/>
      <c r="F17" s="136"/>
      <c r="G17" s="136"/>
    </row>
    <row r="18" spans="1:9" ht="12.75">
      <c r="A18" s="738" t="s">
        <v>706</v>
      </c>
      <c r="B18" s="738"/>
      <c r="C18" s="738"/>
      <c r="D18" s="738"/>
      <c r="E18" s="738"/>
      <c r="F18" s="738"/>
      <c r="G18" s="738"/>
      <c r="H18" s="738"/>
      <c r="I18" s="738"/>
    </row>
    <row r="19" spans="1:9" ht="12.75">
      <c r="A19" s="738"/>
      <c r="B19" s="738"/>
      <c r="C19" s="738"/>
      <c r="D19" s="738"/>
      <c r="E19" s="738"/>
      <c r="F19" s="738"/>
      <c r="G19" s="738"/>
      <c r="H19" s="738"/>
      <c r="I19" s="738"/>
    </row>
    <row r="20" spans="1:9" ht="12.75">
      <c r="A20" s="738"/>
      <c r="B20" s="738"/>
      <c r="C20" s="738"/>
      <c r="D20" s="738"/>
      <c r="E20" s="738"/>
      <c r="F20" s="738"/>
      <c r="G20" s="738"/>
      <c r="H20" s="738"/>
      <c r="I20" s="738"/>
    </row>
    <row r="21" spans="1:9" ht="12.75">
      <c r="A21" s="738"/>
      <c r="B21" s="738"/>
      <c r="C21" s="738"/>
      <c r="D21" s="738"/>
      <c r="E21" s="738"/>
      <c r="F21" s="738"/>
      <c r="G21" s="738"/>
      <c r="H21" s="738"/>
      <c r="I21" s="738"/>
    </row>
    <row r="22" spans="1:9" ht="12.75">
      <c r="A22" s="692"/>
      <c r="B22" s="692"/>
      <c r="C22" s="692"/>
      <c r="D22" s="692"/>
      <c r="E22" s="692"/>
      <c r="F22" s="692"/>
      <c r="G22" s="692"/>
      <c r="H22" s="692"/>
      <c r="I22" s="692"/>
    </row>
    <row r="24" spans="1:7" ht="12.75">
      <c r="A24" s="656"/>
      <c r="B24" s="657" t="s">
        <v>707</v>
      </c>
      <c r="C24" s="657"/>
      <c r="D24" s="657"/>
      <c r="E24" s="136"/>
      <c r="F24" s="136"/>
      <c r="G24" s="136"/>
    </row>
    <row r="25" spans="1:9" ht="12.75">
      <c r="A25" s="738" t="s">
        <v>708</v>
      </c>
      <c r="B25" s="738"/>
      <c r="C25" s="738"/>
      <c r="D25" s="738"/>
      <c r="E25" s="738"/>
      <c r="F25" s="738"/>
      <c r="G25" s="738"/>
      <c r="H25" s="738"/>
      <c r="I25" s="738"/>
    </row>
    <row r="26" spans="1:9" ht="12.75">
      <c r="A26" s="738"/>
      <c r="B26" s="738"/>
      <c r="C26" s="738"/>
      <c r="D26" s="738"/>
      <c r="E26" s="738"/>
      <c r="F26" s="738"/>
      <c r="G26" s="738"/>
      <c r="H26" s="738"/>
      <c r="I26" s="738"/>
    </row>
    <row r="27" spans="1:9" ht="12.75">
      <c r="A27" s="738"/>
      <c r="B27" s="738"/>
      <c r="C27" s="738"/>
      <c r="D27" s="738"/>
      <c r="E27" s="738"/>
      <c r="F27" s="738"/>
      <c r="G27" s="738"/>
      <c r="H27" s="738"/>
      <c r="I27" s="738"/>
    </row>
    <row r="28" spans="1:9" ht="12.75">
      <c r="A28" s="738"/>
      <c r="B28" s="738"/>
      <c r="C28" s="738"/>
      <c r="D28" s="738"/>
      <c r="E28" s="738"/>
      <c r="F28" s="738"/>
      <c r="G28" s="738"/>
      <c r="H28" s="738"/>
      <c r="I28" s="738"/>
    </row>
    <row r="29" spans="1:9" ht="12.75">
      <c r="A29" s="692"/>
      <c r="B29" s="692"/>
      <c r="C29" s="692"/>
      <c r="D29" s="692"/>
      <c r="E29" s="692"/>
      <c r="F29" s="692"/>
      <c r="G29" s="692"/>
      <c r="H29" s="692"/>
      <c r="I29" s="692"/>
    </row>
    <row r="31" spans="1:7" ht="12.75">
      <c r="A31" s="656"/>
      <c r="B31" s="657" t="s">
        <v>709</v>
      </c>
      <c r="C31" s="657"/>
      <c r="D31" s="657"/>
      <c r="E31" s="136"/>
      <c r="F31" s="136"/>
      <c r="G31" s="136"/>
    </row>
    <row r="32" spans="1:9" ht="12.75">
      <c r="A32" s="738" t="s">
        <v>710</v>
      </c>
      <c r="B32" s="738"/>
      <c r="C32" s="738"/>
      <c r="D32" s="738"/>
      <c r="E32" s="738"/>
      <c r="F32" s="738"/>
      <c r="G32" s="738"/>
      <c r="H32" s="738"/>
      <c r="I32" s="738"/>
    </row>
    <row r="33" spans="1:9" ht="12.75">
      <c r="A33" s="738"/>
      <c r="B33" s="738"/>
      <c r="C33" s="738"/>
      <c r="D33" s="738"/>
      <c r="E33" s="738"/>
      <c r="F33" s="738"/>
      <c r="G33" s="738"/>
      <c r="H33" s="738"/>
      <c r="I33" s="738"/>
    </row>
    <row r="34" spans="1:9" ht="12.75">
      <c r="A34" s="738"/>
      <c r="B34" s="738"/>
      <c r="C34" s="738"/>
      <c r="D34" s="738"/>
      <c r="E34" s="738"/>
      <c r="F34" s="738"/>
      <c r="G34" s="738"/>
      <c r="H34" s="738"/>
      <c r="I34" s="738"/>
    </row>
    <row r="35" spans="1:9" ht="12.75">
      <c r="A35" s="738"/>
      <c r="B35" s="738"/>
      <c r="C35" s="738"/>
      <c r="D35" s="738"/>
      <c r="E35" s="738"/>
      <c r="F35" s="738"/>
      <c r="G35" s="738"/>
      <c r="H35" s="738"/>
      <c r="I35" s="738"/>
    </row>
    <row r="36" spans="1:9" ht="12.75">
      <c r="A36" s="692"/>
      <c r="B36" s="692"/>
      <c r="C36" s="692"/>
      <c r="D36" s="692"/>
      <c r="E36" s="692"/>
      <c r="F36" s="692"/>
      <c r="G36" s="692"/>
      <c r="H36" s="692"/>
      <c r="I36" s="692"/>
    </row>
    <row r="38" spans="1:7" ht="12.75">
      <c r="A38" s="656"/>
      <c r="B38" s="657" t="s">
        <v>711</v>
      </c>
      <c r="C38" s="657"/>
      <c r="D38" s="657"/>
      <c r="E38" s="136"/>
      <c r="F38" s="136"/>
      <c r="G38" s="136"/>
    </row>
    <row r="39" spans="1:9" ht="12.75">
      <c r="A39" s="738" t="s">
        <v>712</v>
      </c>
      <c r="B39" s="738"/>
      <c r="C39" s="738"/>
      <c r="D39" s="738"/>
      <c r="E39" s="738"/>
      <c r="F39" s="738"/>
      <c r="G39" s="738"/>
      <c r="H39" s="738"/>
      <c r="I39" s="738"/>
    </row>
    <row r="40" spans="1:9" ht="12.75">
      <c r="A40" s="738"/>
      <c r="B40" s="738"/>
      <c r="C40" s="738"/>
      <c r="D40" s="738"/>
      <c r="E40" s="738"/>
      <c r="F40" s="738"/>
      <c r="G40" s="738"/>
      <c r="H40" s="738"/>
      <c r="I40" s="738"/>
    </row>
    <row r="41" spans="1:9" ht="12.75">
      <c r="A41" s="738"/>
      <c r="B41" s="738"/>
      <c r="C41" s="738"/>
      <c r="D41" s="738"/>
      <c r="E41" s="738"/>
      <c r="F41" s="738"/>
      <c r="G41" s="738"/>
      <c r="H41" s="738"/>
      <c r="I41" s="738"/>
    </row>
    <row r="42" spans="1:9" ht="12.75">
      <c r="A42" s="738"/>
      <c r="B42" s="738"/>
      <c r="C42" s="738"/>
      <c r="D42" s="738"/>
      <c r="E42" s="738"/>
      <c r="F42" s="738"/>
      <c r="G42" s="738"/>
      <c r="H42" s="738"/>
      <c r="I42" s="738"/>
    </row>
    <row r="43" spans="1:9" ht="12.75">
      <c r="A43" s="692"/>
      <c r="B43" s="692"/>
      <c r="C43" s="692"/>
      <c r="D43" s="692"/>
      <c r="E43" s="692"/>
      <c r="F43" s="692"/>
      <c r="G43" s="692"/>
      <c r="H43" s="692"/>
      <c r="I43" s="692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6" ht="12.75">
      <c r="A45" s="656"/>
      <c r="B45" s="657" t="s">
        <v>713</v>
      </c>
      <c r="E45" s="657"/>
      <c r="F45" s="657"/>
    </row>
    <row r="46" spans="1:9" ht="12.75">
      <c r="A46" s="738" t="s">
        <v>714</v>
      </c>
      <c r="B46" s="738"/>
      <c r="C46" s="738"/>
      <c r="D46" s="738"/>
      <c r="E46" s="738"/>
      <c r="F46" s="738"/>
      <c r="G46" s="738"/>
      <c r="H46" s="738"/>
      <c r="I46" s="738"/>
    </row>
    <row r="47" spans="1:9" ht="12.75">
      <c r="A47" s="738"/>
      <c r="B47" s="738"/>
      <c r="C47" s="738"/>
      <c r="D47" s="738"/>
      <c r="E47" s="738"/>
      <c r="F47" s="738"/>
      <c r="G47" s="738"/>
      <c r="H47" s="738"/>
      <c r="I47" s="738"/>
    </row>
    <row r="48" spans="1:9" ht="12.75">
      <c r="A48" s="738"/>
      <c r="B48" s="738"/>
      <c r="C48" s="738"/>
      <c r="D48" s="738"/>
      <c r="E48" s="738"/>
      <c r="F48" s="738"/>
      <c r="G48" s="738"/>
      <c r="H48" s="738"/>
      <c r="I48" s="738"/>
    </row>
    <row r="49" spans="1:9" ht="12.75">
      <c r="A49" s="738"/>
      <c r="B49" s="738"/>
      <c r="C49" s="738"/>
      <c r="D49" s="738"/>
      <c r="E49" s="738"/>
      <c r="F49" s="738"/>
      <c r="G49" s="738"/>
      <c r="H49" s="738"/>
      <c r="I49" s="738"/>
    </row>
    <row r="50" spans="1:9" ht="12.75">
      <c r="A50" s="308"/>
      <c r="B50" s="308"/>
      <c r="C50" s="308"/>
      <c r="D50" s="308"/>
      <c r="E50" s="308"/>
      <c r="F50" s="308"/>
      <c r="G50" s="308"/>
      <c r="H50" s="308"/>
      <c r="I50" s="308"/>
    </row>
    <row r="51" spans="1:6" ht="12.75">
      <c r="A51" s="656"/>
      <c r="B51" s="657" t="s">
        <v>715</v>
      </c>
      <c r="E51" s="657"/>
      <c r="F51" s="657"/>
    </row>
    <row r="52" spans="1:9" ht="12.75">
      <c r="A52" s="738" t="s">
        <v>716</v>
      </c>
      <c r="B52" s="738"/>
      <c r="C52" s="738"/>
      <c r="D52" s="738"/>
      <c r="E52" s="738"/>
      <c r="F52" s="738"/>
      <c r="G52" s="738"/>
      <c r="H52" s="738"/>
      <c r="I52" s="738"/>
    </row>
    <row r="53" spans="1:9" ht="12.75">
      <c r="A53" s="738"/>
      <c r="B53" s="738"/>
      <c r="C53" s="738"/>
      <c r="D53" s="738"/>
      <c r="E53" s="738"/>
      <c r="F53" s="738"/>
      <c r="G53" s="738"/>
      <c r="H53" s="738"/>
      <c r="I53" s="738"/>
    </row>
    <row r="54" spans="1:9" ht="12.75">
      <c r="A54" s="738"/>
      <c r="B54" s="738"/>
      <c r="C54" s="738"/>
      <c r="D54" s="738"/>
      <c r="E54" s="738"/>
      <c r="F54" s="738"/>
      <c r="G54" s="738"/>
      <c r="H54" s="738"/>
      <c r="I54" s="738"/>
    </row>
    <row r="55" spans="1:9" ht="12.75">
      <c r="A55" s="738"/>
      <c r="B55" s="738"/>
      <c r="C55" s="738"/>
      <c r="D55" s="738"/>
      <c r="E55" s="738"/>
      <c r="F55" s="738"/>
      <c r="G55" s="738"/>
      <c r="H55" s="738"/>
      <c r="I55" s="738"/>
    </row>
    <row r="56" spans="1:9" ht="12.75">
      <c r="A56" s="308"/>
      <c r="B56" s="308"/>
      <c r="C56" s="308"/>
      <c r="D56" s="308"/>
      <c r="E56" s="308"/>
      <c r="F56" s="308"/>
      <c r="G56" s="308"/>
      <c r="H56" s="308"/>
      <c r="I56" s="308"/>
    </row>
    <row r="57" spans="1:6" ht="12.75">
      <c r="A57" s="657" t="s">
        <v>717</v>
      </c>
      <c r="E57" s="657"/>
      <c r="F57" s="657"/>
    </row>
    <row r="58" spans="1:9" ht="12.75">
      <c r="A58" s="738" t="s">
        <v>718</v>
      </c>
      <c r="B58" s="738"/>
      <c r="C58" s="738"/>
      <c r="D58" s="738"/>
      <c r="E58" s="738"/>
      <c r="F58" s="738"/>
      <c r="G58" s="738"/>
      <c r="H58" s="738"/>
      <c r="I58" s="738"/>
    </row>
    <row r="59" spans="1:9" ht="12.75">
      <c r="A59" s="738"/>
      <c r="B59" s="738"/>
      <c r="C59" s="738"/>
      <c r="D59" s="738"/>
      <c r="E59" s="738"/>
      <c r="F59" s="738"/>
      <c r="G59" s="738"/>
      <c r="H59" s="738"/>
      <c r="I59" s="738"/>
    </row>
    <row r="60" spans="1:9" ht="12.75">
      <c r="A60" s="738"/>
      <c r="B60" s="738"/>
      <c r="C60" s="738"/>
      <c r="D60" s="738"/>
      <c r="E60" s="738"/>
      <c r="F60" s="738"/>
      <c r="G60" s="738"/>
      <c r="H60" s="738"/>
      <c r="I60" s="738"/>
    </row>
    <row r="61" spans="1:9" ht="12.75">
      <c r="A61" s="738"/>
      <c r="B61" s="738"/>
      <c r="C61" s="738"/>
      <c r="D61" s="738"/>
      <c r="E61" s="738"/>
      <c r="F61" s="738"/>
      <c r="G61" s="738"/>
      <c r="H61" s="738"/>
      <c r="I61" s="738"/>
    </row>
    <row r="62" spans="1:9" ht="12.75">
      <c r="A62" s="738"/>
      <c r="B62" s="738"/>
      <c r="C62" s="738"/>
      <c r="D62" s="738"/>
      <c r="E62" s="738"/>
      <c r="F62" s="738"/>
      <c r="G62" s="738"/>
      <c r="H62" s="738"/>
      <c r="I62" s="738"/>
    </row>
    <row r="63" spans="1:9" ht="12.75">
      <c r="A63" s="308"/>
      <c r="B63" s="308"/>
      <c r="C63" s="308"/>
      <c r="D63" s="658" t="s">
        <v>385</v>
      </c>
      <c r="E63" s="308"/>
      <c r="F63" s="308"/>
      <c r="G63" s="308"/>
      <c r="H63" s="308"/>
      <c r="I63" s="308"/>
    </row>
    <row r="65" spans="1:6" ht="12.75">
      <c r="A65" s="656"/>
      <c r="B65" s="657" t="s">
        <v>719</v>
      </c>
      <c r="E65" s="657"/>
      <c r="F65" s="657"/>
    </row>
    <row r="66" spans="1:9" ht="12.75">
      <c r="A66" s="738" t="s">
        <v>720</v>
      </c>
      <c r="B66" s="738"/>
      <c r="C66" s="738"/>
      <c r="D66" s="738"/>
      <c r="E66" s="738"/>
      <c r="F66" s="738"/>
      <c r="G66" s="738"/>
      <c r="H66" s="738"/>
      <c r="I66" s="738"/>
    </row>
    <row r="67" spans="1:9" ht="12.75">
      <c r="A67" s="738"/>
      <c r="B67" s="738"/>
      <c r="C67" s="738"/>
      <c r="D67" s="738"/>
      <c r="E67" s="738"/>
      <c r="F67" s="738"/>
      <c r="G67" s="738"/>
      <c r="H67" s="738"/>
      <c r="I67" s="738"/>
    </row>
    <row r="68" spans="1:9" ht="12.75">
      <c r="A68" s="738"/>
      <c r="B68" s="738"/>
      <c r="C68" s="738"/>
      <c r="D68" s="738"/>
      <c r="E68" s="738"/>
      <c r="F68" s="738"/>
      <c r="G68" s="738"/>
      <c r="H68" s="738"/>
      <c r="I68" s="738"/>
    </row>
    <row r="69" spans="1:9" ht="12.75">
      <c r="A69" s="738"/>
      <c r="B69" s="738"/>
      <c r="C69" s="738"/>
      <c r="D69" s="738"/>
      <c r="E69" s="738"/>
      <c r="F69" s="738"/>
      <c r="G69" s="738"/>
      <c r="H69" s="738"/>
      <c r="I69" s="738"/>
    </row>
    <row r="70" spans="1:9" ht="12.75">
      <c r="A70" s="308"/>
      <c r="B70" s="308"/>
      <c r="C70" s="308"/>
      <c r="D70" s="308"/>
      <c r="E70" s="308"/>
      <c r="F70" s="308"/>
      <c r="G70" s="308"/>
      <c r="H70" s="308"/>
      <c r="I70" s="308"/>
    </row>
    <row r="71" spans="1:6" ht="12.75">
      <c r="A71" s="656"/>
      <c r="B71" s="657" t="s">
        <v>477</v>
      </c>
      <c r="E71" s="657"/>
      <c r="F71" s="657"/>
    </row>
    <row r="72" spans="1:9" ht="12.75">
      <c r="A72" s="738" t="s">
        <v>721</v>
      </c>
      <c r="B72" s="738"/>
      <c r="C72" s="738"/>
      <c r="D72" s="738"/>
      <c r="E72" s="738"/>
      <c r="F72" s="738"/>
      <c r="G72" s="738"/>
      <c r="H72" s="738"/>
      <c r="I72" s="738"/>
    </row>
    <row r="73" spans="1:9" ht="12.75">
      <c r="A73" s="738"/>
      <c r="B73" s="738"/>
      <c r="C73" s="738"/>
      <c r="D73" s="738"/>
      <c r="E73" s="738"/>
      <c r="F73" s="738"/>
      <c r="G73" s="738"/>
      <c r="H73" s="738"/>
      <c r="I73" s="738"/>
    </row>
    <row r="74" spans="1:9" ht="12.75">
      <c r="A74" s="738"/>
      <c r="B74" s="738"/>
      <c r="C74" s="738"/>
      <c r="D74" s="738"/>
      <c r="E74" s="738"/>
      <c r="F74" s="738"/>
      <c r="G74" s="738"/>
      <c r="H74" s="738"/>
      <c r="I74" s="738"/>
    </row>
    <row r="75" spans="1:9" ht="12.75">
      <c r="A75" s="738"/>
      <c r="B75" s="738"/>
      <c r="C75" s="738"/>
      <c r="D75" s="738"/>
      <c r="E75" s="738"/>
      <c r="F75" s="738"/>
      <c r="G75" s="738"/>
      <c r="H75" s="738"/>
      <c r="I75" s="738"/>
    </row>
    <row r="76" spans="1:9" ht="12.75">
      <c r="A76" s="308"/>
      <c r="B76" s="308"/>
      <c r="C76" s="308"/>
      <c r="D76" s="308"/>
      <c r="E76" s="308"/>
      <c r="F76" s="308"/>
      <c r="G76" s="308"/>
      <c r="H76" s="308"/>
      <c r="I76" s="308"/>
    </row>
    <row r="77" spans="1:6" ht="12.75">
      <c r="A77" s="656"/>
      <c r="B77" s="657" t="s">
        <v>722</v>
      </c>
      <c r="E77" s="657"/>
      <c r="F77" s="657"/>
    </row>
    <row r="78" spans="1:9" ht="12.75">
      <c r="A78" s="738" t="s">
        <v>723</v>
      </c>
      <c r="B78" s="738"/>
      <c r="C78" s="738"/>
      <c r="D78" s="738"/>
      <c r="E78" s="738"/>
      <c r="F78" s="738"/>
      <c r="G78" s="738"/>
      <c r="H78" s="738"/>
      <c r="I78" s="738"/>
    </row>
    <row r="79" spans="1:9" ht="12.75">
      <c r="A79" s="738"/>
      <c r="B79" s="738"/>
      <c r="C79" s="738"/>
      <c r="D79" s="738"/>
      <c r="E79" s="738"/>
      <c r="F79" s="738"/>
      <c r="G79" s="738"/>
      <c r="H79" s="738"/>
      <c r="I79" s="738"/>
    </row>
    <row r="80" spans="1:9" ht="12.75">
      <c r="A80" s="738"/>
      <c r="B80" s="738"/>
      <c r="C80" s="738"/>
      <c r="D80" s="738"/>
      <c r="E80" s="738"/>
      <c r="F80" s="738"/>
      <c r="G80" s="738"/>
      <c r="H80" s="738"/>
      <c r="I80" s="738"/>
    </row>
    <row r="81" spans="1:9" ht="12.75">
      <c r="A81" s="738"/>
      <c r="B81" s="738"/>
      <c r="C81" s="738"/>
      <c r="D81" s="738"/>
      <c r="E81" s="738"/>
      <c r="F81" s="738"/>
      <c r="G81" s="738"/>
      <c r="H81" s="738"/>
      <c r="I81" s="738"/>
    </row>
    <row r="82" spans="1:9" ht="12.75">
      <c r="A82" s="308"/>
      <c r="B82" s="308"/>
      <c r="C82" s="308"/>
      <c r="D82" s="308"/>
      <c r="E82" s="308"/>
      <c r="F82" s="308"/>
      <c r="G82" s="308"/>
      <c r="H82" s="308"/>
      <c r="I82" s="308"/>
    </row>
    <row r="83" spans="1:6" ht="12.75">
      <c r="A83" s="656"/>
      <c r="B83" s="657" t="s">
        <v>724</v>
      </c>
      <c r="E83" s="657"/>
      <c r="F83" s="657"/>
    </row>
    <row r="84" spans="1:9" ht="12.75">
      <c r="A84" s="738" t="s">
        <v>725</v>
      </c>
      <c r="B84" s="738"/>
      <c r="C84" s="738"/>
      <c r="D84" s="738"/>
      <c r="E84" s="738"/>
      <c r="F84" s="738"/>
      <c r="G84" s="738"/>
      <c r="H84" s="738"/>
      <c r="I84" s="738"/>
    </row>
    <row r="85" spans="1:9" ht="12.75">
      <c r="A85" s="738"/>
      <c r="B85" s="738"/>
      <c r="C85" s="738"/>
      <c r="D85" s="738"/>
      <c r="E85" s="738"/>
      <c r="F85" s="738"/>
      <c r="G85" s="738"/>
      <c r="H85" s="738"/>
      <c r="I85" s="738"/>
    </row>
    <row r="86" spans="1:9" ht="12.75">
      <c r="A86" s="738"/>
      <c r="B86" s="738"/>
      <c r="C86" s="738"/>
      <c r="D86" s="738"/>
      <c r="E86" s="738"/>
      <c r="F86" s="738"/>
      <c r="G86" s="738"/>
      <c r="H86" s="738"/>
      <c r="I86" s="738"/>
    </row>
    <row r="87" spans="1:9" ht="12.75">
      <c r="A87" s="738"/>
      <c r="B87" s="738"/>
      <c r="C87" s="738"/>
      <c r="D87" s="738"/>
      <c r="E87" s="738"/>
      <c r="F87" s="738"/>
      <c r="G87" s="738"/>
      <c r="H87" s="738"/>
      <c r="I87" s="738"/>
    </row>
    <row r="88" spans="1:9" ht="12.75">
      <c r="A88" s="308"/>
      <c r="B88" s="308"/>
      <c r="C88" s="308"/>
      <c r="D88" s="308"/>
      <c r="E88" s="308"/>
      <c r="F88" s="308"/>
      <c r="G88" s="308"/>
      <c r="H88" s="308"/>
      <c r="I88" s="308"/>
    </row>
    <row r="89" ht="12.75">
      <c r="B89" s="657" t="s">
        <v>726</v>
      </c>
    </row>
    <row r="90" spans="1:9" ht="12.75">
      <c r="A90" s="738" t="s">
        <v>727</v>
      </c>
      <c r="B90" s="738"/>
      <c r="C90" s="738"/>
      <c r="D90" s="738"/>
      <c r="E90" s="738"/>
      <c r="F90" s="738"/>
      <c r="G90" s="738"/>
      <c r="H90" s="738"/>
      <c r="I90" s="738"/>
    </row>
    <row r="91" spans="1:9" ht="12.75">
      <c r="A91" s="738"/>
      <c r="B91" s="738"/>
      <c r="C91" s="738"/>
      <c r="D91" s="738"/>
      <c r="E91" s="738"/>
      <c r="F91" s="738"/>
      <c r="G91" s="738"/>
      <c r="H91" s="738"/>
      <c r="I91" s="738"/>
    </row>
    <row r="92" spans="1:9" ht="12.75">
      <c r="A92" s="738"/>
      <c r="B92" s="738"/>
      <c r="C92" s="738"/>
      <c r="D92" s="738"/>
      <c r="E92" s="738"/>
      <c r="F92" s="738"/>
      <c r="G92" s="738"/>
      <c r="H92" s="738"/>
      <c r="I92" s="738"/>
    </row>
    <row r="93" spans="1:9" ht="12.75">
      <c r="A93" s="738"/>
      <c r="B93" s="738"/>
      <c r="C93" s="738"/>
      <c r="D93" s="738"/>
      <c r="E93" s="738"/>
      <c r="F93" s="738"/>
      <c r="G93" s="738"/>
      <c r="H93" s="738"/>
      <c r="I93" s="738"/>
    </row>
    <row r="94" spans="1:9" ht="12.75">
      <c r="A94" s="692"/>
      <c r="B94" s="692"/>
      <c r="C94" s="692"/>
      <c r="D94" s="692"/>
      <c r="E94" s="692"/>
      <c r="F94" s="692"/>
      <c r="G94" s="692"/>
      <c r="H94" s="692"/>
      <c r="I94" s="692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ht="12.75">
      <c r="B96" s="657" t="s">
        <v>728</v>
      </c>
    </row>
    <row r="97" spans="1:9" ht="12.75">
      <c r="A97" s="738" t="s">
        <v>729</v>
      </c>
      <c r="B97" s="738"/>
      <c r="C97" s="738"/>
      <c r="D97" s="738"/>
      <c r="E97" s="738"/>
      <c r="F97" s="738"/>
      <c r="G97" s="738"/>
      <c r="H97" s="738"/>
      <c r="I97" s="738"/>
    </row>
    <row r="98" spans="1:9" ht="12.75">
      <c r="A98" s="738"/>
      <c r="B98" s="738"/>
      <c r="C98" s="738"/>
      <c r="D98" s="738"/>
      <c r="E98" s="738"/>
      <c r="F98" s="738"/>
      <c r="G98" s="738"/>
      <c r="H98" s="738"/>
      <c r="I98" s="738"/>
    </row>
    <row r="99" spans="1:9" ht="12.75">
      <c r="A99" s="738"/>
      <c r="B99" s="738"/>
      <c r="C99" s="738"/>
      <c r="D99" s="738"/>
      <c r="E99" s="738"/>
      <c r="F99" s="738"/>
      <c r="G99" s="738"/>
      <c r="H99" s="738"/>
      <c r="I99" s="738"/>
    </row>
    <row r="100" spans="1:9" ht="12.75">
      <c r="A100" s="738"/>
      <c r="B100" s="738"/>
      <c r="C100" s="738"/>
      <c r="D100" s="738"/>
      <c r="E100" s="738"/>
      <c r="F100" s="738"/>
      <c r="G100" s="738"/>
      <c r="H100" s="738"/>
      <c r="I100" s="738"/>
    </row>
    <row r="101" spans="1:9" ht="12.75">
      <c r="A101" s="308"/>
      <c r="B101" s="308"/>
      <c r="C101" s="308"/>
      <c r="D101" s="308"/>
      <c r="E101" s="308"/>
      <c r="F101" s="308"/>
      <c r="G101" s="308"/>
      <c r="H101" s="308"/>
      <c r="I101" s="308"/>
    </row>
    <row r="102" ht="12.75">
      <c r="B102" s="657" t="s">
        <v>730</v>
      </c>
    </row>
    <row r="103" spans="1:9" ht="12.75">
      <c r="A103" s="738" t="s">
        <v>731</v>
      </c>
      <c r="B103" s="738"/>
      <c r="C103" s="738"/>
      <c r="D103" s="738"/>
      <c r="E103" s="738"/>
      <c r="F103" s="738"/>
      <c r="G103" s="738"/>
      <c r="H103" s="738"/>
      <c r="I103" s="738"/>
    </row>
    <row r="104" spans="1:9" ht="12.75">
      <c r="A104" s="738"/>
      <c r="B104" s="738"/>
      <c r="C104" s="738"/>
      <c r="D104" s="738"/>
      <c r="E104" s="738"/>
      <c r="F104" s="738"/>
      <c r="G104" s="738"/>
      <c r="H104" s="738"/>
      <c r="I104" s="738"/>
    </row>
    <row r="105" spans="1:9" ht="12.75">
      <c r="A105" s="738"/>
      <c r="B105" s="738"/>
      <c r="C105" s="738"/>
      <c r="D105" s="738"/>
      <c r="E105" s="738"/>
      <c r="F105" s="738"/>
      <c r="G105" s="738"/>
      <c r="H105" s="738"/>
      <c r="I105" s="738"/>
    </row>
    <row r="106" spans="1:9" ht="12.75">
      <c r="A106" s="308"/>
      <c r="B106" s="308"/>
      <c r="C106" s="308"/>
      <c r="D106" s="308"/>
      <c r="E106" s="308"/>
      <c r="F106" s="308"/>
      <c r="G106" s="308"/>
      <c r="H106" s="308"/>
      <c r="I106" s="308"/>
    </row>
    <row r="107" ht="12.75">
      <c r="B107" s="657" t="s">
        <v>732</v>
      </c>
    </row>
    <row r="108" spans="1:9" ht="12.75">
      <c r="A108" s="738" t="s">
        <v>733</v>
      </c>
      <c r="B108" s="738"/>
      <c r="C108" s="738"/>
      <c r="D108" s="738"/>
      <c r="E108" s="738"/>
      <c r="F108" s="738"/>
      <c r="G108" s="738"/>
      <c r="H108" s="738"/>
      <c r="I108" s="738"/>
    </row>
    <row r="110" ht="12.75">
      <c r="B110" s="657" t="s">
        <v>734</v>
      </c>
    </row>
    <row r="111" spans="1:9" ht="12.75">
      <c r="A111" s="738" t="s">
        <v>735</v>
      </c>
      <c r="B111" s="738"/>
      <c r="C111" s="738"/>
      <c r="D111" s="738"/>
      <c r="E111" s="738"/>
      <c r="F111" s="738"/>
      <c r="G111" s="738"/>
      <c r="H111" s="738"/>
      <c r="I111" s="738"/>
    </row>
    <row r="112" spans="1:9" ht="12.75">
      <c r="A112" s="738"/>
      <c r="B112" s="738"/>
      <c r="C112" s="738"/>
      <c r="D112" s="738"/>
      <c r="E112" s="738"/>
      <c r="F112" s="738"/>
      <c r="G112" s="738"/>
      <c r="H112" s="738"/>
      <c r="I112" s="738"/>
    </row>
    <row r="113" spans="1:9" ht="12.75">
      <c r="A113" s="738"/>
      <c r="B113" s="738"/>
      <c r="C113" s="738"/>
      <c r="D113" s="738"/>
      <c r="E113" s="738"/>
      <c r="F113" s="738"/>
      <c r="G113" s="738"/>
      <c r="H113" s="738"/>
      <c r="I113" s="738"/>
    </row>
    <row r="114" spans="1:9" ht="12.75">
      <c r="A114" s="738"/>
      <c r="B114" s="738"/>
      <c r="C114" s="738"/>
      <c r="D114" s="738"/>
      <c r="E114" s="738"/>
      <c r="F114" s="738"/>
      <c r="G114" s="738"/>
      <c r="H114" s="738"/>
      <c r="I114" s="738"/>
    </row>
    <row r="116" ht="12.75">
      <c r="B116" s="657" t="s">
        <v>736</v>
      </c>
    </row>
    <row r="117" spans="1:9" ht="12.75">
      <c r="A117" s="738" t="s">
        <v>737</v>
      </c>
      <c r="B117" s="738"/>
      <c r="C117" s="738"/>
      <c r="D117" s="738"/>
      <c r="E117" s="738"/>
      <c r="F117" s="738"/>
      <c r="G117" s="738"/>
      <c r="H117" s="738"/>
      <c r="I117" s="738"/>
    </row>
    <row r="118" spans="1:9" ht="12.75">
      <c r="A118" s="738"/>
      <c r="B118" s="738"/>
      <c r="C118" s="738"/>
      <c r="D118" s="738"/>
      <c r="E118" s="738"/>
      <c r="F118" s="738"/>
      <c r="G118" s="738"/>
      <c r="H118" s="738"/>
      <c r="I118" s="738"/>
    </row>
    <row r="119" spans="1:9" ht="12.75">
      <c r="A119" s="738"/>
      <c r="B119" s="738"/>
      <c r="C119" s="738"/>
      <c r="D119" s="738"/>
      <c r="E119" s="738"/>
      <c r="F119" s="738"/>
      <c r="G119" s="738"/>
      <c r="H119" s="738"/>
      <c r="I119" s="738"/>
    </row>
  </sheetData>
  <mergeCells count="19">
    <mergeCell ref="A108:I108"/>
    <mergeCell ref="A111:I114"/>
    <mergeCell ref="A117:I119"/>
    <mergeCell ref="A84:I87"/>
    <mergeCell ref="A90:I94"/>
    <mergeCell ref="A97:I100"/>
    <mergeCell ref="A103:I105"/>
    <mergeCell ref="A58:I62"/>
    <mergeCell ref="A66:I69"/>
    <mergeCell ref="A72:I75"/>
    <mergeCell ref="A78:I81"/>
    <mergeCell ref="A32:I36"/>
    <mergeCell ref="A39:I43"/>
    <mergeCell ref="A46:I49"/>
    <mergeCell ref="A52:I55"/>
    <mergeCell ref="A5:I8"/>
    <mergeCell ref="A11:I15"/>
    <mergeCell ref="A18:I22"/>
    <mergeCell ref="A25:I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D28"/>
  <sheetViews>
    <sheetView tabSelected="1" workbookViewId="0" topLeftCell="A1">
      <selection activeCell="A5" sqref="A5:D5"/>
    </sheetView>
  </sheetViews>
  <sheetFormatPr defaultColWidth="9.00390625" defaultRowHeight="12.75"/>
  <cols>
    <col min="2" max="2" width="61.375" style="0" customWidth="1"/>
  </cols>
  <sheetData>
    <row r="2" ht="12.75">
      <c r="B2" s="323" t="s">
        <v>764</v>
      </c>
    </row>
    <row r="4" spans="1:4" ht="12.75">
      <c r="A4" s="703" t="s">
        <v>596</v>
      </c>
      <c r="B4" s="692"/>
      <c r="C4" s="692"/>
      <c r="D4" s="692"/>
    </row>
    <row r="5" spans="1:4" ht="12.75">
      <c r="A5" s="703" t="s">
        <v>431</v>
      </c>
      <c r="B5" s="692"/>
      <c r="C5" s="692"/>
      <c r="D5" s="692"/>
    </row>
    <row r="7" ht="13.5" thickBot="1">
      <c r="C7" t="s">
        <v>20</v>
      </c>
    </row>
    <row r="8" spans="2:3" ht="13.5" thickBot="1">
      <c r="B8" s="324" t="s">
        <v>23</v>
      </c>
      <c r="C8" s="325" t="s">
        <v>432</v>
      </c>
    </row>
    <row r="9" spans="2:3" ht="12.75">
      <c r="B9" s="326"/>
      <c r="C9" s="327">
        <v>0</v>
      </c>
    </row>
    <row r="10" spans="2:3" ht="12.75">
      <c r="B10" s="5"/>
      <c r="C10" s="6">
        <v>0</v>
      </c>
    </row>
    <row r="11" spans="2:3" ht="12.75">
      <c r="B11" s="328" t="s">
        <v>433</v>
      </c>
      <c r="C11" s="329">
        <f>SUM(C9:C10)</f>
        <v>0</v>
      </c>
    </row>
    <row r="12" spans="2:3" ht="12.75">
      <c r="B12" s="328" t="s">
        <v>434</v>
      </c>
      <c r="C12" s="329">
        <v>0</v>
      </c>
    </row>
    <row r="13" spans="2:3" ht="13.5" thickBot="1">
      <c r="B13" s="361"/>
      <c r="C13" s="88">
        <v>0</v>
      </c>
    </row>
    <row r="14" spans="2:3" ht="15.75" thickBot="1">
      <c r="B14" s="330" t="s">
        <v>435</v>
      </c>
      <c r="C14" s="331">
        <f>C11+C12</f>
        <v>0</v>
      </c>
    </row>
    <row r="15" spans="2:3" ht="12.75">
      <c r="B15" s="85"/>
      <c r="C15" s="86"/>
    </row>
    <row r="16" spans="2:3" ht="12.75">
      <c r="B16" s="5"/>
      <c r="C16" s="6"/>
    </row>
    <row r="17" spans="2:3" ht="12.75">
      <c r="B17" s="5"/>
      <c r="C17" s="6"/>
    </row>
    <row r="18" spans="2:3" ht="12.75">
      <c r="B18" s="332"/>
      <c r="C18" s="6"/>
    </row>
    <row r="19" spans="2:3" ht="12.75">
      <c r="B19" s="5" t="s">
        <v>436</v>
      </c>
      <c r="C19" s="6">
        <v>0</v>
      </c>
    </row>
    <row r="20" spans="2:3" ht="12.75">
      <c r="B20" s="5" t="s">
        <v>437</v>
      </c>
      <c r="C20" s="6">
        <v>0</v>
      </c>
    </row>
    <row r="21" spans="2:3" ht="12.75">
      <c r="B21" s="5" t="s">
        <v>600</v>
      </c>
      <c r="C21" s="6">
        <v>0</v>
      </c>
    </row>
    <row r="22" spans="2:3" ht="12.75">
      <c r="B22" s="5" t="s">
        <v>601</v>
      </c>
      <c r="C22" s="6">
        <v>0</v>
      </c>
    </row>
    <row r="23" spans="2:3" ht="12.75">
      <c r="B23" s="328"/>
      <c r="C23" s="329">
        <f>SUM(C19:C22)</f>
        <v>0</v>
      </c>
    </row>
    <row r="24" spans="2:3" ht="12.75">
      <c r="B24" s="332"/>
      <c r="C24" s="6"/>
    </row>
    <row r="25" spans="2:3" ht="12.75">
      <c r="B25" s="5" t="s">
        <v>600</v>
      </c>
      <c r="C25" s="6">
        <v>0</v>
      </c>
    </row>
    <row r="26" spans="2:3" ht="12.75">
      <c r="B26" s="5" t="s">
        <v>601</v>
      </c>
      <c r="C26" s="6">
        <v>0</v>
      </c>
    </row>
    <row r="27" spans="2:3" ht="13.5" thickBot="1">
      <c r="B27" s="333"/>
      <c r="C27" s="334">
        <f>SUM(C25:C26)</f>
        <v>0</v>
      </c>
    </row>
    <row r="28" spans="2:3" ht="15.75" thickBot="1">
      <c r="B28" s="330" t="s">
        <v>438</v>
      </c>
      <c r="C28" s="331">
        <f>C23+C27</f>
        <v>0</v>
      </c>
    </row>
  </sheetData>
  <mergeCells count="2"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H12" sqref="H12"/>
    </sheetView>
  </sheetViews>
  <sheetFormatPr defaultColWidth="9.00390625" defaultRowHeight="12.75"/>
  <cols>
    <col min="1" max="1" width="36.25390625" style="0" customWidth="1"/>
    <col min="2" max="4" width="9.25390625" style="0" customWidth="1"/>
    <col min="5" max="5" width="36.375" style="0" customWidth="1"/>
    <col min="6" max="8" width="9.25390625" style="0" customWidth="1"/>
    <col min="9" max="10" width="10.00390625" style="0" customWidth="1"/>
  </cols>
  <sheetData>
    <row r="1" spans="7:9" ht="12.75">
      <c r="G1" s="692" t="s">
        <v>46</v>
      </c>
      <c r="H1" s="692"/>
      <c r="I1" s="1"/>
    </row>
    <row r="3" spans="2:9" ht="12.75">
      <c r="B3" s="691" t="s">
        <v>555</v>
      </c>
      <c r="C3" s="691"/>
      <c r="D3" s="691"/>
      <c r="E3" s="691"/>
      <c r="F3" s="691"/>
      <c r="G3" s="691"/>
      <c r="H3" s="691"/>
      <c r="I3" s="146"/>
    </row>
    <row r="4" spans="1:10" ht="12.75">
      <c r="A4" s="93"/>
      <c r="B4" s="93"/>
      <c r="C4" s="93"/>
      <c r="D4" s="93"/>
      <c r="E4" s="93"/>
      <c r="F4" s="93"/>
      <c r="G4" s="93"/>
      <c r="H4" s="93"/>
      <c r="I4" s="93"/>
      <c r="J4" s="93"/>
    </row>
    <row r="5" spans="9:10" ht="13.5" thickBot="1">
      <c r="I5" s="176"/>
      <c r="J5" s="176"/>
    </row>
    <row r="6" spans="1:10" ht="24.75" thickBot="1">
      <c r="A6" s="195" t="s">
        <v>38</v>
      </c>
      <c r="B6" s="450" t="s">
        <v>551</v>
      </c>
      <c r="C6" s="196" t="s">
        <v>552</v>
      </c>
      <c r="D6" s="196" t="s">
        <v>554</v>
      </c>
      <c r="E6" s="197" t="s">
        <v>39</v>
      </c>
      <c r="F6" s="450" t="s">
        <v>551</v>
      </c>
      <c r="G6" s="196" t="s">
        <v>552</v>
      </c>
      <c r="H6" s="196" t="s">
        <v>554</v>
      </c>
      <c r="I6" s="2"/>
      <c r="J6" s="2"/>
    </row>
    <row r="7" spans="1:10" ht="12.75">
      <c r="A7" s="198" t="s">
        <v>210</v>
      </c>
      <c r="B7" s="199">
        <v>285503</v>
      </c>
      <c r="C7" s="199">
        <v>287674</v>
      </c>
      <c r="D7" s="199">
        <v>308737</v>
      </c>
      <c r="E7" s="200" t="s">
        <v>44</v>
      </c>
      <c r="F7" s="199">
        <v>951323</v>
      </c>
      <c r="G7" s="199">
        <v>984937</v>
      </c>
      <c r="H7" s="199">
        <v>866709</v>
      </c>
      <c r="I7" s="2"/>
      <c r="J7" s="2"/>
    </row>
    <row r="8" spans="1:10" ht="12.75">
      <c r="A8" s="123" t="s">
        <v>40</v>
      </c>
      <c r="B8" s="125">
        <v>245500</v>
      </c>
      <c r="C8" s="125">
        <v>245500</v>
      </c>
      <c r="D8" s="125">
        <v>272300</v>
      </c>
      <c r="E8" s="127" t="s">
        <v>211</v>
      </c>
      <c r="F8" s="125">
        <v>293368</v>
      </c>
      <c r="G8" s="125">
        <v>303334</v>
      </c>
      <c r="H8" s="125">
        <v>277084</v>
      </c>
      <c r="I8" s="2"/>
      <c r="J8" s="2"/>
    </row>
    <row r="9" spans="1:10" ht="12.75">
      <c r="A9" s="123" t="s">
        <v>212</v>
      </c>
      <c r="B9" s="125">
        <v>700</v>
      </c>
      <c r="C9" s="125">
        <v>700</v>
      </c>
      <c r="D9" s="125">
        <v>1500</v>
      </c>
      <c r="E9" s="127" t="s">
        <v>213</v>
      </c>
      <c r="F9" s="125">
        <v>575790</v>
      </c>
      <c r="G9" s="125">
        <v>608349</v>
      </c>
      <c r="H9" s="125">
        <v>547131</v>
      </c>
      <c r="I9" s="2"/>
      <c r="J9" s="2"/>
    </row>
    <row r="10" spans="1:10" ht="12.75">
      <c r="A10" s="123" t="s">
        <v>214</v>
      </c>
      <c r="B10" s="125">
        <v>3546</v>
      </c>
      <c r="C10" s="125">
        <v>3546</v>
      </c>
      <c r="D10" s="125">
        <v>5446</v>
      </c>
      <c r="E10" s="127" t="s">
        <v>216</v>
      </c>
      <c r="F10" s="125">
        <v>3500</v>
      </c>
      <c r="G10" s="125">
        <v>27792</v>
      </c>
      <c r="H10" s="125">
        <v>19800</v>
      </c>
      <c r="I10" s="2"/>
      <c r="J10" s="2"/>
    </row>
    <row r="11" spans="1:10" ht="12.75">
      <c r="A11" s="123" t="s">
        <v>215</v>
      </c>
      <c r="B11" s="125">
        <v>274855</v>
      </c>
      <c r="C11" s="125">
        <v>264971</v>
      </c>
      <c r="D11" s="125">
        <v>130514</v>
      </c>
      <c r="E11" s="127" t="s">
        <v>218</v>
      </c>
      <c r="F11" s="125">
        <v>17400</v>
      </c>
      <c r="G11" s="125">
        <v>17500</v>
      </c>
      <c r="H11" s="125">
        <v>18475</v>
      </c>
      <c r="I11" s="2"/>
      <c r="J11" s="2"/>
    </row>
    <row r="12" spans="1:10" ht="12.75">
      <c r="A12" s="123" t="s">
        <v>217</v>
      </c>
      <c r="B12" s="125">
        <v>0</v>
      </c>
      <c r="C12" s="125">
        <v>0</v>
      </c>
      <c r="D12" s="125">
        <v>0</v>
      </c>
      <c r="E12" s="127" t="s">
        <v>28</v>
      </c>
      <c r="F12" s="125">
        <v>23225</v>
      </c>
      <c r="G12" s="125">
        <v>23498</v>
      </c>
      <c r="H12" s="125">
        <v>23971</v>
      </c>
      <c r="I12" s="2"/>
      <c r="J12" s="2"/>
    </row>
    <row r="13" spans="1:10" ht="12.75">
      <c r="A13" s="123" t="s">
        <v>219</v>
      </c>
      <c r="B13" s="125">
        <v>634629</v>
      </c>
      <c r="C13" s="125">
        <v>633789</v>
      </c>
      <c r="D13" s="125">
        <v>484050</v>
      </c>
      <c r="E13" s="127" t="s">
        <v>316</v>
      </c>
      <c r="F13" s="125">
        <v>827</v>
      </c>
      <c r="G13" s="125">
        <v>827</v>
      </c>
      <c r="H13" s="125">
        <v>1437</v>
      </c>
      <c r="I13" s="2"/>
      <c r="J13" s="2"/>
    </row>
    <row r="14" spans="1:10" ht="12.75">
      <c r="A14" s="123" t="s">
        <v>220</v>
      </c>
      <c r="B14" s="125">
        <v>17500</v>
      </c>
      <c r="C14" s="125">
        <v>17500</v>
      </c>
      <c r="D14" s="125">
        <v>24450</v>
      </c>
      <c r="E14" s="127" t="s">
        <v>221</v>
      </c>
      <c r="F14" s="125">
        <v>19500</v>
      </c>
      <c r="G14" s="125">
        <v>28433</v>
      </c>
      <c r="H14" s="125">
        <v>9500</v>
      </c>
      <c r="I14" s="2"/>
      <c r="J14" s="2"/>
    </row>
    <row r="15" spans="1:10" ht="12.75">
      <c r="A15" s="123" t="s">
        <v>229</v>
      </c>
      <c r="B15" s="125">
        <v>500</v>
      </c>
      <c r="C15" s="125">
        <v>500</v>
      </c>
      <c r="D15" s="125">
        <v>450</v>
      </c>
      <c r="E15" s="127" t="s">
        <v>230</v>
      </c>
      <c r="F15" s="125">
        <v>0</v>
      </c>
      <c r="G15" s="125">
        <v>0</v>
      </c>
      <c r="H15" s="125">
        <v>0</v>
      </c>
      <c r="I15" s="174"/>
      <c r="J15" s="174"/>
    </row>
    <row r="16" spans="1:10" ht="12.75">
      <c r="A16" s="123" t="s">
        <v>231</v>
      </c>
      <c r="B16" s="125">
        <v>590</v>
      </c>
      <c r="C16" s="125">
        <v>47976</v>
      </c>
      <c r="D16" s="125">
        <v>2050</v>
      </c>
      <c r="E16" s="127" t="s">
        <v>17</v>
      </c>
      <c r="F16" s="125">
        <v>6085</v>
      </c>
      <c r="G16" s="125">
        <v>1900</v>
      </c>
      <c r="H16" s="125">
        <v>550</v>
      </c>
      <c r="I16" s="93"/>
      <c r="J16" s="93"/>
    </row>
    <row r="17" spans="1:10" ht="12.75">
      <c r="A17" s="123" t="s">
        <v>232</v>
      </c>
      <c r="B17" s="125">
        <v>446785</v>
      </c>
      <c r="C17" s="125">
        <v>481284</v>
      </c>
      <c r="D17" s="125">
        <v>580039</v>
      </c>
      <c r="E17" s="127" t="s">
        <v>130</v>
      </c>
      <c r="F17" s="125"/>
      <c r="G17" s="125"/>
      <c r="H17" s="125"/>
      <c r="I17" s="93"/>
      <c r="J17" s="93"/>
    </row>
    <row r="18" spans="1:10" ht="12.75">
      <c r="A18" s="130"/>
      <c r="B18" s="125"/>
      <c r="C18" s="125"/>
      <c r="D18" s="125"/>
      <c r="E18" s="127" t="s">
        <v>233</v>
      </c>
      <c r="F18" s="125">
        <v>226096</v>
      </c>
      <c r="G18" s="125">
        <v>226096</v>
      </c>
      <c r="H18" s="125">
        <v>317000</v>
      </c>
      <c r="I18" s="93"/>
      <c r="J18" s="93"/>
    </row>
    <row r="19" spans="1:8" ht="12.75">
      <c r="A19" s="125"/>
      <c r="B19" s="125"/>
      <c r="C19" s="125"/>
      <c r="D19" s="125"/>
      <c r="E19" s="127"/>
      <c r="F19" s="125"/>
      <c r="G19" s="125"/>
      <c r="H19" s="125"/>
    </row>
    <row r="20" spans="1:8" ht="13.5" thickBot="1">
      <c r="A20" s="137"/>
      <c r="B20" s="201"/>
      <c r="C20" s="201"/>
      <c r="D20" s="201"/>
      <c r="E20" s="139"/>
      <c r="F20" s="201"/>
      <c r="G20" s="201"/>
      <c r="H20" s="201"/>
    </row>
    <row r="21" spans="1:8" ht="13.5" thickBot="1">
      <c r="A21" s="189" t="s">
        <v>43</v>
      </c>
      <c r="B21" s="189">
        <f>SUM(B7:B20)</f>
        <v>1910108</v>
      </c>
      <c r="C21" s="189">
        <f>SUM(C7:C20)</f>
        <v>1983440</v>
      </c>
      <c r="D21" s="189">
        <f>SUM(D7:D20)</f>
        <v>1809536</v>
      </c>
      <c r="E21" s="189" t="s">
        <v>235</v>
      </c>
      <c r="F21" s="189">
        <f>SUM(F7:F20)</f>
        <v>2117114</v>
      </c>
      <c r="G21" s="189">
        <f>SUM(G7:G20)</f>
        <v>2222666</v>
      </c>
      <c r="H21" s="189">
        <f>SUM(H7:H20)</f>
        <v>2081657</v>
      </c>
    </row>
    <row r="22" spans="1:4" ht="13.5" thickBot="1">
      <c r="A22" s="189" t="s">
        <v>638</v>
      </c>
      <c r="B22" s="189">
        <v>207006</v>
      </c>
      <c r="C22" s="189">
        <v>239226</v>
      </c>
      <c r="D22" s="189">
        <f>D21-H21</f>
        <v>-272121</v>
      </c>
    </row>
    <row r="23" spans="1:4" ht="13.5" thickBot="1">
      <c r="A23" s="192" t="s">
        <v>238</v>
      </c>
      <c r="B23" s="193">
        <v>281082</v>
      </c>
      <c r="C23" s="193">
        <v>317000</v>
      </c>
      <c r="D23" s="193">
        <f>0+'mérl.'!D29</f>
        <v>28870</v>
      </c>
    </row>
  </sheetData>
  <mergeCells count="2">
    <mergeCell ref="G1:H1"/>
    <mergeCell ref="B3:H3"/>
  </mergeCells>
  <printOptions/>
  <pageMargins left="0.75" right="0.75" top="1" bottom="1" header="0.5" footer="0.5"/>
  <pageSetup horizontalDpi="120" verticalDpi="12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38"/>
  <sheetViews>
    <sheetView workbookViewId="0" topLeftCell="A1">
      <selection activeCell="E3" sqref="E3"/>
    </sheetView>
  </sheetViews>
  <sheetFormatPr defaultColWidth="9.00390625" defaultRowHeight="12.75"/>
  <cols>
    <col min="9" max="9" width="10.375" style="0" customWidth="1"/>
  </cols>
  <sheetData>
    <row r="2" spans="1:9" ht="12.75">
      <c r="A2" s="136"/>
      <c r="B2" s="136"/>
      <c r="C2" s="136"/>
      <c r="D2" s="136"/>
      <c r="E2" s="136" t="s">
        <v>430</v>
      </c>
      <c r="F2" s="136"/>
      <c r="G2" s="136"/>
      <c r="H2" s="136"/>
      <c r="I2" s="136"/>
    </row>
    <row r="3" spans="1:9" ht="12.75">
      <c r="A3" s="136"/>
      <c r="B3" s="136"/>
      <c r="C3" s="136"/>
      <c r="D3" s="136"/>
      <c r="E3" s="136"/>
      <c r="F3" s="136"/>
      <c r="G3" s="136"/>
      <c r="H3" s="136"/>
      <c r="I3" s="136"/>
    </row>
    <row r="4" spans="1:9" ht="12.75">
      <c r="A4" s="136"/>
      <c r="B4" s="136"/>
      <c r="C4" s="114" t="s">
        <v>597</v>
      </c>
      <c r="D4" s="136"/>
      <c r="E4" s="136"/>
      <c r="F4" s="136"/>
      <c r="G4" s="136"/>
      <c r="H4" s="136"/>
      <c r="I4" s="136"/>
    </row>
    <row r="5" spans="1:9" ht="12.75">
      <c r="A5" s="136"/>
      <c r="B5" s="136"/>
      <c r="C5" s="136"/>
      <c r="D5" s="136"/>
      <c r="E5" s="136"/>
      <c r="F5" s="136"/>
      <c r="G5" s="136"/>
      <c r="H5" s="136"/>
      <c r="I5" s="136"/>
    </row>
    <row r="6" spans="1:9" ht="13.5" thickBot="1">
      <c r="A6" s="136"/>
      <c r="B6" s="136"/>
      <c r="C6" s="136"/>
      <c r="D6" s="136"/>
      <c r="E6" s="136"/>
      <c r="F6" s="136"/>
      <c r="G6" s="136"/>
      <c r="H6" s="136"/>
      <c r="I6" s="136"/>
    </row>
    <row r="7" spans="1:10" ht="13.5" thickBot="1">
      <c r="A7" s="136"/>
      <c r="B7" s="309" t="s">
        <v>300</v>
      </c>
      <c r="C7" s="310" t="s">
        <v>378</v>
      </c>
      <c r="D7" s="310" t="s">
        <v>379</v>
      </c>
      <c r="E7" s="310" t="s">
        <v>380</v>
      </c>
      <c r="F7" s="779" t="s">
        <v>381</v>
      </c>
      <c r="G7" s="780"/>
      <c r="H7" s="780"/>
      <c r="I7" s="781"/>
      <c r="J7" s="1"/>
    </row>
    <row r="8" spans="1:9" ht="12.75">
      <c r="A8" s="136"/>
      <c r="B8" s="311" t="s">
        <v>69</v>
      </c>
      <c r="C8" s="312" t="s">
        <v>382</v>
      </c>
      <c r="D8" s="312"/>
      <c r="E8" s="312" t="s">
        <v>383</v>
      </c>
      <c r="F8" s="313" t="s">
        <v>384</v>
      </c>
      <c r="G8" s="184"/>
      <c r="H8" s="184"/>
      <c r="I8" s="314"/>
    </row>
    <row r="9" spans="1:9" ht="12.75">
      <c r="A9" s="136"/>
      <c r="B9" s="133" t="s">
        <v>69</v>
      </c>
      <c r="C9" s="134" t="s">
        <v>385</v>
      </c>
      <c r="D9" s="134"/>
      <c r="E9" s="134"/>
      <c r="F9" s="782" t="s">
        <v>386</v>
      </c>
      <c r="G9" s="783"/>
      <c r="H9" s="783"/>
      <c r="I9" s="784"/>
    </row>
    <row r="10" spans="1:9" ht="12.75">
      <c r="A10" s="136"/>
      <c r="B10" s="133"/>
      <c r="C10" s="134"/>
      <c r="D10" s="134" t="s">
        <v>382</v>
      </c>
      <c r="E10" s="134" t="s">
        <v>387</v>
      </c>
      <c r="F10" s="315" t="s">
        <v>388</v>
      </c>
      <c r="G10" s="132"/>
      <c r="H10" s="132"/>
      <c r="I10" s="316"/>
    </row>
    <row r="11" spans="1:9" ht="12.75">
      <c r="A11" s="136"/>
      <c r="B11" s="133"/>
      <c r="C11" s="134"/>
      <c r="D11" s="134" t="s">
        <v>389</v>
      </c>
      <c r="E11" s="134" t="s">
        <v>387</v>
      </c>
      <c r="F11" s="315" t="s">
        <v>390</v>
      </c>
      <c r="G11" s="132"/>
      <c r="H11" s="132"/>
      <c r="I11" s="316"/>
    </row>
    <row r="12" spans="1:9" ht="12.75">
      <c r="A12" s="136"/>
      <c r="B12" s="133"/>
      <c r="C12" s="134"/>
      <c r="D12" s="134" t="s">
        <v>391</v>
      </c>
      <c r="E12" s="134" t="s">
        <v>387</v>
      </c>
      <c r="F12" s="315" t="s">
        <v>392</v>
      </c>
      <c r="G12" s="132"/>
      <c r="H12" s="132"/>
      <c r="I12" s="316"/>
    </row>
    <row r="13" spans="1:9" ht="12.75">
      <c r="A13" s="136"/>
      <c r="B13" s="133"/>
      <c r="C13" s="134"/>
      <c r="D13" s="134" t="s">
        <v>393</v>
      </c>
      <c r="E13" s="134" t="s">
        <v>387</v>
      </c>
      <c r="F13" s="315" t="s">
        <v>394</v>
      </c>
      <c r="G13" s="132"/>
      <c r="H13" s="132"/>
      <c r="I13" s="316"/>
    </row>
    <row r="14" spans="1:9" ht="12.75">
      <c r="A14" s="136"/>
      <c r="B14" s="133"/>
      <c r="C14" s="134"/>
      <c r="D14" s="134" t="s">
        <v>395</v>
      </c>
      <c r="E14" s="134" t="s">
        <v>387</v>
      </c>
      <c r="F14" s="315" t="s">
        <v>396</v>
      </c>
      <c r="G14" s="132"/>
      <c r="H14" s="132"/>
      <c r="I14" s="316"/>
    </row>
    <row r="15" spans="1:9" ht="12.75">
      <c r="A15" s="136"/>
      <c r="B15" s="133"/>
      <c r="C15" s="134"/>
      <c r="D15" s="134" t="s">
        <v>397</v>
      </c>
      <c r="E15" s="134" t="s">
        <v>387</v>
      </c>
      <c r="F15" s="315" t="s">
        <v>398</v>
      </c>
      <c r="G15" s="132"/>
      <c r="H15" s="132"/>
      <c r="I15" s="316"/>
    </row>
    <row r="16" spans="1:9" ht="12.75">
      <c r="A16" s="136"/>
      <c r="B16" s="133"/>
      <c r="C16" s="134"/>
      <c r="D16" s="134" t="s">
        <v>399</v>
      </c>
      <c r="E16" s="134" t="s">
        <v>387</v>
      </c>
      <c r="F16" s="315" t="s">
        <v>400</v>
      </c>
      <c r="G16" s="132"/>
      <c r="H16" s="132"/>
      <c r="I16" s="316"/>
    </row>
    <row r="17" spans="1:9" ht="12.75">
      <c r="A17" s="136"/>
      <c r="B17" s="133"/>
      <c r="C17" s="134"/>
      <c r="D17" s="134" t="s">
        <v>401</v>
      </c>
      <c r="E17" s="134" t="s">
        <v>387</v>
      </c>
      <c r="F17" s="315" t="s">
        <v>402</v>
      </c>
      <c r="G17" s="132"/>
      <c r="H17" s="132"/>
      <c r="I17" s="316"/>
    </row>
    <row r="18" spans="1:9" ht="12.75">
      <c r="A18" s="136"/>
      <c r="B18" s="133"/>
      <c r="C18" s="134"/>
      <c r="D18" s="134" t="s">
        <v>403</v>
      </c>
      <c r="E18" s="134" t="s">
        <v>387</v>
      </c>
      <c r="F18" s="315" t="s">
        <v>404</v>
      </c>
      <c r="G18" s="132"/>
      <c r="H18" s="132"/>
      <c r="I18" s="316"/>
    </row>
    <row r="19" spans="1:9" ht="12.75">
      <c r="A19" s="136"/>
      <c r="B19" s="133"/>
      <c r="C19" s="134"/>
      <c r="D19" s="134" t="s">
        <v>405</v>
      </c>
      <c r="E19" s="134" t="s">
        <v>387</v>
      </c>
      <c r="F19" s="315" t="s">
        <v>406</v>
      </c>
      <c r="G19" s="132"/>
      <c r="H19" s="132"/>
      <c r="I19" s="316"/>
    </row>
    <row r="20" spans="1:9" ht="12.75">
      <c r="A20" s="136"/>
      <c r="B20" s="133"/>
      <c r="C20" s="134"/>
      <c r="D20" s="134" t="s">
        <v>407</v>
      </c>
      <c r="E20" s="134" t="s">
        <v>387</v>
      </c>
      <c r="F20" s="315" t="s">
        <v>408</v>
      </c>
      <c r="G20" s="132"/>
      <c r="H20" s="132"/>
      <c r="I20" s="316"/>
    </row>
    <row r="21" spans="1:9" ht="12.75">
      <c r="A21" s="136"/>
      <c r="B21" s="133"/>
      <c r="C21" s="134"/>
      <c r="D21" s="134" t="s">
        <v>409</v>
      </c>
      <c r="E21" s="134" t="s">
        <v>387</v>
      </c>
      <c r="F21" s="315" t="s">
        <v>410</v>
      </c>
      <c r="G21" s="132"/>
      <c r="H21" s="132"/>
      <c r="I21" s="316"/>
    </row>
    <row r="22" spans="1:9" ht="12.75">
      <c r="A22" s="136"/>
      <c r="B22" s="133"/>
      <c r="C22" s="134"/>
      <c r="D22" s="134" t="s">
        <v>411</v>
      </c>
      <c r="E22" s="134" t="s">
        <v>387</v>
      </c>
      <c r="F22" s="315" t="s">
        <v>412</v>
      </c>
      <c r="G22" s="132"/>
      <c r="H22" s="132"/>
      <c r="I22" s="316"/>
    </row>
    <row r="23" spans="1:9" ht="12.75">
      <c r="A23" s="136"/>
      <c r="B23" s="133"/>
      <c r="C23" s="134"/>
      <c r="D23" s="134" t="s">
        <v>413</v>
      </c>
      <c r="E23" s="134" t="s">
        <v>387</v>
      </c>
      <c r="F23" s="315" t="s">
        <v>414</v>
      </c>
      <c r="G23" s="132"/>
      <c r="H23" s="132"/>
      <c r="I23" s="316"/>
    </row>
    <row r="24" spans="1:9" ht="12.75">
      <c r="A24" s="136"/>
      <c r="B24" s="133"/>
      <c r="C24" s="134"/>
      <c r="D24" s="134" t="s">
        <v>415</v>
      </c>
      <c r="E24" s="134" t="s">
        <v>387</v>
      </c>
      <c r="F24" s="315" t="s">
        <v>416</v>
      </c>
      <c r="G24" s="132"/>
      <c r="H24" s="132"/>
      <c r="I24" s="316"/>
    </row>
    <row r="25" spans="1:9" ht="12.75">
      <c r="A25" s="136"/>
      <c r="B25" s="133"/>
      <c r="C25" s="134"/>
      <c r="D25" s="134" t="s">
        <v>417</v>
      </c>
      <c r="E25" s="134" t="s">
        <v>387</v>
      </c>
      <c r="F25" s="315" t="s">
        <v>418</v>
      </c>
      <c r="G25" s="132"/>
      <c r="H25" s="132"/>
      <c r="I25" s="316"/>
    </row>
    <row r="26" spans="1:9" ht="12.75">
      <c r="A26" s="136"/>
      <c r="B26" s="133"/>
      <c r="C26" s="134"/>
      <c r="D26" s="134" t="s">
        <v>464</v>
      </c>
      <c r="E26" s="134" t="s">
        <v>387</v>
      </c>
      <c r="F26" s="315" t="s">
        <v>482</v>
      </c>
      <c r="G26" s="132"/>
      <c r="H26" s="132"/>
      <c r="I26" s="316"/>
    </row>
    <row r="27" spans="1:9" ht="12.75">
      <c r="A27" s="136"/>
      <c r="B27" s="133"/>
      <c r="C27" s="134"/>
      <c r="D27" s="134" t="s">
        <v>465</v>
      </c>
      <c r="E27" s="134" t="s">
        <v>387</v>
      </c>
      <c r="F27" s="315" t="s">
        <v>483</v>
      </c>
      <c r="G27" s="132"/>
      <c r="H27" s="132"/>
      <c r="I27" s="316"/>
    </row>
    <row r="28" spans="1:9" ht="12.75">
      <c r="A28" s="136"/>
      <c r="B28" s="133" t="s">
        <v>70</v>
      </c>
      <c r="C28" s="134" t="s">
        <v>382</v>
      </c>
      <c r="D28" s="134"/>
      <c r="E28" s="317"/>
      <c r="F28" s="782" t="s">
        <v>598</v>
      </c>
      <c r="G28" s="783"/>
      <c r="H28" s="783"/>
      <c r="I28" s="784"/>
    </row>
    <row r="29" spans="1:9" ht="12.75">
      <c r="A29" s="136"/>
      <c r="B29" s="133"/>
      <c r="C29" s="134"/>
      <c r="D29" s="134" t="s">
        <v>419</v>
      </c>
      <c r="E29" s="134" t="s">
        <v>420</v>
      </c>
      <c r="F29" s="315" t="s">
        <v>599</v>
      </c>
      <c r="G29" s="132"/>
      <c r="H29" s="132"/>
      <c r="I29" s="316"/>
    </row>
    <row r="30" spans="1:9" ht="12.75">
      <c r="A30" s="136"/>
      <c r="B30" s="133"/>
      <c r="C30" s="134"/>
      <c r="D30" s="134" t="s">
        <v>385</v>
      </c>
      <c r="E30" s="134" t="s">
        <v>420</v>
      </c>
      <c r="F30" s="315" t="s">
        <v>421</v>
      </c>
      <c r="G30" s="132"/>
      <c r="H30" s="132"/>
      <c r="I30" s="316"/>
    </row>
    <row r="31" spans="1:9" ht="12.75">
      <c r="A31" s="136"/>
      <c r="B31" s="133"/>
      <c r="C31" s="134"/>
      <c r="D31" s="134" t="s">
        <v>422</v>
      </c>
      <c r="E31" s="134" t="s">
        <v>420</v>
      </c>
      <c r="F31" s="315" t="s">
        <v>423</v>
      </c>
      <c r="G31" s="132"/>
      <c r="H31" s="132"/>
      <c r="I31" s="316"/>
    </row>
    <row r="32" spans="1:9" ht="12.75">
      <c r="A32" s="136"/>
      <c r="B32" s="133"/>
      <c r="C32" s="134"/>
      <c r="D32" s="134" t="s">
        <v>393</v>
      </c>
      <c r="E32" s="134" t="s">
        <v>420</v>
      </c>
      <c r="F32" s="315" t="s">
        <v>424</v>
      </c>
      <c r="G32" s="132"/>
      <c r="H32" s="132"/>
      <c r="I32" s="316"/>
    </row>
    <row r="33" spans="1:9" ht="12.75">
      <c r="A33" s="136"/>
      <c r="B33" s="133"/>
      <c r="C33" s="134"/>
      <c r="D33" s="134" t="s">
        <v>395</v>
      </c>
      <c r="E33" s="134" t="s">
        <v>420</v>
      </c>
      <c r="F33" s="315" t="s">
        <v>425</v>
      </c>
      <c r="G33" s="132"/>
      <c r="H33" s="132"/>
      <c r="I33" s="316"/>
    </row>
    <row r="34" spans="1:9" ht="12.75">
      <c r="A34" s="136"/>
      <c r="B34" s="133"/>
      <c r="C34" s="134"/>
      <c r="D34" s="134" t="s">
        <v>426</v>
      </c>
      <c r="E34" s="134" t="s">
        <v>420</v>
      </c>
      <c r="F34" s="315" t="s">
        <v>427</v>
      </c>
      <c r="G34" s="132"/>
      <c r="H34" s="132"/>
      <c r="I34" s="316"/>
    </row>
    <row r="35" spans="1:9" ht="12.75">
      <c r="A35" s="136"/>
      <c r="B35" s="133"/>
      <c r="C35" s="134"/>
      <c r="D35" s="134" t="s">
        <v>399</v>
      </c>
      <c r="E35" s="134" t="s">
        <v>420</v>
      </c>
      <c r="F35" s="315" t="s">
        <v>428</v>
      </c>
      <c r="G35" s="132"/>
      <c r="H35" s="132"/>
      <c r="I35" s="316"/>
    </row>
    <row r="36" spans="1:9" ht="13.5" thickBot="1">
      <c r="A36" s="136"/>
      <c r="B36" s="133"/>
      <c r="C36" s="134"/>
      <c r="D36" s="134" t="s">
        <v>401</v>
      </c>
      <c r="E36" s="134" t="s">
        <v>420</v>
      </c>
      <c r="F36" s="320" t="s">
        <v>206</v>
      </c>
      <c r="G36" s="132"/>
      <c r="H36" s="132"/>
      <c r="I36" s="316"/>
    </row>
    <row r="37" spans="1:9" ht="13.5" thickBot="1">
      <c r="A37" s="136"/>
      <c r="B37" s="318" t="s">
        <v>70</v>
      </c>
      <c r="C37" s="319" t="s">
        <v>385</v>
      </c>
      <c r="D37" s="319"/>
      <c r="E37" s="585" t="s">
        <v>383</v>
      </c>
      <c r="F37" s="320" t="s">
        <v>429</v>
      </c>
      <c r="G37" s="321"/>
      <c r="H37" s="321"/>
      <c r="I37" s="322"/>
    </row>
    <row r="38" spans="2:9" ht="12.75">
      <c r="B38" s="136"/>
      <c r="C38" s="136"/>
      <c r="D38" s="136"/>
      <c r="E38" s="136"/>
      <c r="F38" s="136"/>
      <c r="G38" s="136"/>
      <c r="H38" s="136"/>
      <c r="I38" s="136"/>
    </row>
  </sheetData>
  <mergeCells count="3">
    <mergeCell ref="F7:I7"/>
    <mergeCell ref="F9:I9"/>
    <mergeCell ref="F28:I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D20" sqref="D20"/>
    </sheetView>
  </sheetViews>
  <sheetFormatPr defaultColWidth="9.00390625" defaultRowHeight="12.75"/>
  <cols>
    <col min="1" max="1" width="36.375" style="0" customWidth="1"/>
    <col min="2" max="4" width="9.25390625" style="0" customWidth="1"/>
    <col min="5" max="5" width="36.375" style="0" customWidth="1"/>
    <col min="6" max="8" width="9.25390625" style="0" customWidth="1"/>
    <col min="9" max="10" width="10.00390625" style="0" customWidth="1"/>
  </cols>
  <sheetData>
    <row r="1" spans="7:9" ht="12.75">
      <c r="G1" s="692" t="s">
        <v>47</v>
      </c>
      <c r="H1" s="692"/>
      <c r="I1" s="1"/>
    </row>
    <row r="3" ht="12.75">
      <c r="B3" s="114" t="s">
        <v>556</v>
      </c>
    </row>
    <row r="5" spans="9:10" ht="16.5" customHeight="1" thickBot="1">
      <c r="I5" s="177"/>
      <c r="J5" s="177"/>
    </row>
    <row r="6" spans="1:10" ht="24.75" thickBot="1">
      <c r="A6" s="195" t="s">
        <v>38</v>
      </c>
      <c r="B6" s="450" t="s">
        <v>551</v>
      </c>
      <c r="C6" s="196" t="s">
        <v>552</v>
      </c>
      <c r="D6" s="196" t="s">
        <v>554</v>
      </c>
      <c r="E6" s="197" t="s">
        <v>39</v>
      </c>
      <c r="F6" s="450" t="s">
        <v>551</v>
      </c>
      <c r="G6" s="196" t="s">
        <v>552</v>
      </c>
      <c r="H6" s="196" t="s">
        <v>554</v>
      </c>
      <c r="I6" s="2"/>
      <c r="J6" s="2"/>
    </row>
    <row r="7" spans="1:10" ht="12.75">
      <c r="A7" s="123" t="s">
        <v>239</v>
      </c>
      <c r="B7" s="199">
        <v>21500</v>
      </c>
      <c r="C7" s="199">
        <v>21500</v>
      </c>
      <c r="D7" s="199">
        <v>21500</v>
      </c>
      <c r="E7" s="127" t="s">
        <v>221</v>
      </c>
      <c r="F7" s="199">
        <v>16718</v>
      </c>
      <c r="G7" s="199">
        <v>16718</v>
      </c>
      <c r="H7" s="199">
        <v>44071</v>
      </c>
      <c r="I7" s="2"/>
      <c r="J7" s="2"/>
    </row>
    <row r="8" spans="1:10" ht="12.75">
      <c r="A8" s="123" t="s">
        <v>240</v>
      </c>
      <c r="B8" s="125">
        <v>8252</v>
      </c>
      <c r="C8" s="125">
        <v>8252</v>
      </c>
      <c r="D8" s="125"/>
      <c r="E8" s="127" t="s">
        <v>223</v>
      </c>
      <c r="F8" s="125">
        <v>11666</v>
      </c>
      <c r="G8" s="125">
        <v>20944</v>
      </c>
      <c r="H8" s="125">
        <v>19483</v>
      </c>
      <c r="I8" s="2"/>
      <c r="J8" s="2"/>
    </row>
    <row r="9" spans="1:10" ht="12.75">
      <c r="A9" s="123" t="s">
        <v>222</v>
      </c>
      <c r="B9" s="125">
        <v>28900</v>
      </c>
      <c r="C9" s="125">
        <v>28900</v>
      </c>
      <c r="D9" s="125">
        <v>65500</v>
      </c>
      <c r="E9" s="127" t="s">
        <v>106</v>
      </c>
      <c r="F9" s="125">
        <v>98349</v>
      </c>
      <c r="G9" s="125">
        <v>118281</v>
      </c>
      <c r="H9" s="125">
        <v>112782</v>
      </c>
      <c r="I9" s="2"/>
      <c r="J9" s="2"/>
    </row>
    <row r="10" spans="1:10" ht="12.75">
      <c r="A10" s="293" t="s">
        <v>352</v>
      </c>
      <c r="B10" s="125">
        <v>0</v>
      </c>
      <c r="C10" s="125">
        <v>0</v>
      </c>
      <c r="D10" s="125">
        <v>0</v>
      </c>
      <c r="E10" s="127" t="s">
        <v>226</v>
      </c>
      <c r="F10" s="125">
        <v>6500</v>
      </c>
      <c r="G10" s="125">
        <v>6500</v>
      </c>
      <c r="H10" s="125">
        <v>0</v>
      </c>
      <c r="I10" s="2"/>
      <c r="J10" s="2"/>
    </row>
    <row r="11" spans="1:10" ht="12.75">
      <c r="A11" s="123" t="s">
        <v>224</v>
      </c>
      <c r="B11" s="125">
        <v>0</v>
      </c>
      <c r="C11" s="125">
        <v>0</v>
      </c>
      <c r="D11" s="125">
        <v>0</v>
      </c>
      <c r="E11" s="127" t="s">
        <v>228</v>
      </c>
      <c r="F11" s="125">
        <v>11700</v>
      </c>
      <c r="G11" s="125">
        <v>11700</v>
      </c>
      <c r="H11" s="125">
        <v>0</v>
      </c>
      <c r="I11" s="2"/>
      <c r="J11" s="2"/>
    </row>
    <row r="12" spans="1:10" ht="12.75">
      <c r="A12" s="123" t="s">
        <v>225</v>
      </c>
      <c r="B12" s="125">
        <v>17800</v>
      </c>
      <c r="C12" s="125">
        <v>17800</v>
      </c>
      <c r="D12" s="125">
        <v>4228</v>
      </c>
      <c r="E12" s="127" t="s">
        <v>230</v>
      </c>
      <c r="F12" s="125">
        <v>0</v>
      </c>
      <c r="G12" s="125">
        <v>0</v>
      </c>
      <c r="H12" s="125">
        <v>0</v>
      </c>
      <c r="I12" s="2"/>
      <c r="J12" s="2"/>
    </row>
    <row r="13" spans="1:10" ht="12.75">
      <c r="A13" s="123" t="s">
        <v>227</v>
      </c>
      <c r="B13" s="125">
        <v>0</v>
      </c>
      <c r="C13" s="125">
        <v>0</v>
      </c>
      <c r="D13" s="125">
        <v>0</v>
      </c>
      <c r="E13" s="139" t="s">
        <v>631</v>
      </c>
      <c r="F13" s="125"/>
      <c r="G13" s="125"/>
      <c r="H13" s="125">
        <v>150</v>
      </c>
      <c r="I13" s="2"/>
      <c r="J13" s="2"/>
    </row>
    <row r="14" spans="1:10" ht="12.75">
      <c r="A14" s="123" t="s">
        <v>229</v>
      </c>
      <c r="B14" s="125">
        <v>0</v>
      </c>
      <c r="C14" s="125">
        <v>0</v>
      </c>
      <c r="D14" s="125">
        <v>0</v>
      </c>
      <c r="E14" s="139" t="s">
        <v>234</v>
      </c>
      <c r="F14" s="125">
        <v>56453</v>
      </c>
      <c r="G14" s="125">
        <v>56453</v>
      </c>
      <c r="H14" s="125">
        <v>243543</v>
      </c>
      <c r="I14" s="2"/>
      <c r="J14" s="2"/>
    </row>
    <row r="15" spans="1:10" ht="12.75">
      <c r="A15" s="123" t="s">
        <v>231</v>
      </c>
      <c r="B15" s="125">
        <v>7770</v>
      </c>
      <c r="C15" s="125">
        <v>25221</v>
      </c>
      <c r="D15" s="125">
        <v>0</v>
      </c>
      <c r="E15" s="125" t="s">
        <v>632</v>
      </c>
      <c r="F15" s="125">
        <v>0</v>
      </c>
      <c r="G15" s="125">
        <v>0</v>
      </c>
      <c r="H15" s="125">
        <v>442200</v>
      </c>
      <c r="I15" s="2"/>
      <c r="J15" s="2"/>
    </row>
    <row r="16" spans="1:10" ht="12.75">
      <c r="A16" s="123" t="s">
        <v>232</v>
      </c>
      <c r="B16" s="125">
        <v>13088</v>
      </c>
      <c r="C16" s="125">
        <v>21149</v>
      </c>
      <c r="D16" s="125">
        <v>14252</v>
      </c>
      <c r="E16" s="125"/>
      <c r="F16" s="125"/>
      <c r="G16" s="125"/>
      <c r="H16" s="125"/>
      <c r="I16" s="2"/>
      <c r="J16" s="2"/>
    </row>
    <row r="17" spans="1:10" ht="13.5" thickBot="1">
      <c r="A17" s="137" t="s">
        <v>637</v>
      </c>
      <c r="B17" s="201">
        <v>0</v>
      </c>
      <c r="C17" s="201">
        <v>0</v>
      </c>
      <c r="D17" s="201">
        <v>1000000</v>
      </c>
      <c r="F17" s="201"/>
      <c r="G17" s="201"/>
      <c r="H17" s="201"/>
      <c r="I17" s="2"/>
      <c r="J17" s="2"/>
    </row>
    <row r="18" spans="1:10" ht="13.5" thickBot="1">
      <c r="A18" s="189" t="s">
        <v>43</v>
      </c>
      <c r="B18" s="189">
        <f>SUM(B7:B17)</f>
        <v>97310</v>
      </c>
      <c r="C18" s="189">
        <f>SUM(C7:C17)</f>
        <v>122822</v>
      </c>
      <c r="D18" s="189">
        <f>SUM(D7:D17)</f>
        <v>1105480</v>
      </c>
      <c r="E18" s="189" t="s">
        <v>235</v>
      </c>
      <c r="F18" s="189">
        <f>SUM(F7:F17)</f>
        <v>201386</v>
      </c>
      <c r="G18" s="189">
        <f>SUM(G7:G17)</f>
        <v>230596</v>
      </c>
      <c r="H18" s="189">
        <f>SUM(H7:H17)</f>
        <v>862229</v>
      </c>
      <c r="I18" s="2"/>
      <c r="J18" s="2"/>
    </row>
    <row r="19" spans="1:10" ht="13.5" thickBot="1">
      <c r="A19" s="189" t="s">
        <v>638</v>
      </c>
      <c r="B19" s="189">
        <v>104076</v>
      </c>
      <c r="C19" s="189">
        <v>107774</v>
      </c>
      <c r="D19" s="189">
        <f>D18-H18</f>
        <v>243251</v>
      </c>
      <c r="I19" s="2"/>
      <c r="J19" s="2"/>
    </row>
    <row r="20" spans="1:10" ht="12.75">
      <c r="A20" s="190" t="s">
        <v>237</v>
      </c>
      <c r="B20" s="191">
        <v>30000</v>
      </c>
      <c r="C20" s="191">
        <v>30000</v>
      </c>
      <c r="D20" s="191"/>
      <c r="I20" s="2"/>
      <c r="J20" s="2"/>
    </row>
    <row r="21" spans="9:10" ht="12.75">
      <c r="I21" s="2"/>
      <c r="J21" s="2"/>
    </row>
    <row r="22" spans="9:10" ht="12.75">
      <c r="I22" s="2"/>
      <c r="J22" s="2"/>
    </row>
    <row r="23" spans="1:10" ht="12.75">
      <c r="A23" s="173"/>
      <c r="B23" s="174"/>
      <c r="C23" s="174"/>
      <c r="D23" s="174"/>
      <c r="E23" s="174"/>
      <c r="F23" s="174"/>
      <c r="G23" s="174"/>
      <c r="H23" s="174"/>
      <c r="I23" s="174"/>
      <c r="J23" s="174"/>
    </row>
    <row r="24" spans="1:10" ht="12.75">
      <c r="A24" s="175"/>
      <c r="B24" s="175"/>
      <c r="C24" s="175"/>
      <c r="D24" s="175"/>
      <c r="E24" s="175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2.75">
      <c r="A26" s="93"/>
      <c r="B26" s="93"/>
      <c r="C26" s="93"/>
      <c r="D26" s="93"/>
      <c r="E26" s="93"/>
      <c r="F26" s="93"/>
      <c r="G26" s="93"/>
      <c r="H26" s="93"/>
      <c r="I26" s="93"/>
      <c r="J26" s="93"/>
    </row>
  </sheetData>
  <mergeCells count="1">
    <mergeCell ref="G1:H1"/>
  </mergeCells>
  <printOptions/>
  <pageMargins left="0.75" right="0.75" top="1" bottom="1" header="0.5" footer="0.5"/>
  <pageSetup horizontalDpi="120" verticalDpi="12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47"/>
  <sheetViews>
    <sheetView workbookViewId="0" topLeftCell="A1">
      <selection activeCell="D8" sqref="D8:D9"/>
    </sheetView>
  </sheetViews>
  <sheetFormatPr defaultColWidth="9.00390625" defaultRowHeight="12.75"/>
  <cols>
    <col min="2" max="2" width="9.375" style="0" customWidth="1"/>
    <col min="3" max="3" width="32.625" style="0" customWidth="1"/>
    <col min="4" max="5" width="11.125" style="0" bestFit="1" customWidth="1"/>
    <col min="6" max="6" width="11.125" style="0" customWidth="1"/>
  </cols>
  <sheetData>
    <row r="1" spans="4:5" ht="12.75">
      <c r="D1" s="692" t="s">
        <v>48</v>
      </c>
      <c r="E1" s="692"/>
    </row>
    <row r="3" spans="2:5" ht="12.75">
      <c r="B3" s="693" t="s">
        <v>557</v>
      </c>
      <c r="C3" s="693"/>
      <c r="D3" s="693"/>
      <c r="E3" s="693"/>
    </row>
    <row r="4" spans="2:5" ht="12.75">
      <c r="B4" s="693" t="s">
        <v>49</v>
      </c>
      <c r="C4" s="693"/>
      <c r="D4" s="693"/>
      <c r="E4" s="693"/>
    </row>
    <row r="5" spans="2:5" ht="12.75">
      <c r="B5" s="693" t="s">
        <v>54</v>
      </c>
      <c r="C5" s="693"/>
      <c r="D5" s="693"/>
      <c r="E5" s="693"/>
    </row>
    <row r="6" ht="13.5" thickBot="1"/>
    <row r="7" spans="3:6" ht="15.75" thickBot="1">
      <c r="C7" s="202" t="s">
        <v>23</v>
      </c>
      <c r="D7" s="203" t="s">
        <v>241</v>
      </c>
      <c r="E7" s="203" t="s">
        <v>536</v>
      </c>
      <c r="F7" s="204" t="s">
        <v>558</v>
      </c>
    </row>
    <row r="8" spans="3:6" ht="12.75">
      <c r="C8" s="7" t="s">
        <v>242</v>
      </c>
      <c r="D8" s="8">
        <v>308737</v>
      </c>
      <c r="E8" s="8">
        <v>301200</v>
      </c>
      <c r="F8" s="9">
        <v>301900</v>
      </c>
    </row>
    <row r="9" spans="3:6" ht="12.75">
      <c r="C9" s="10" t="s">
        <v>243</v>
      </c>
      <c r="D9" s="11">
        <v>300746</v>
      </c>
      <c r="E9" s="11">
        <v>305200</v>
      </c>
      <c r="F9" s="12">
        <v>306400</v>
      </c>
    </row>
    <row r="10" spans="3:6" ht="12.75">
      <c r="C10" s="10" t="s">
        <v>639</v>
      </c>
      <c r="D10" s="11">
        <v>718805</v>
      </c>
      <c r="E10" s="11">
        <v>726500</v>
      </c>
      <c r="F10" s="12">
        <v>728300</v>
      </c>
    </row>
    <row r="11" spans="3:6" ht="12.75">
      <c r="C11" s="10" t="s">
        <v>244</v>
      </c>
      <c r="D11" s="11">
        <v>24450</v>
      </c>
      <c r="E11" s="11">
        <v>19700</v>
      </c>
      <c r="F11" s="12">
        <v>19900</v>
      </c>
    </row>
    <row r="12" spans="3:6" ht="12.75">
      <c r="C12" s="10" t="s">
        <v>245</v>
      </c>
      <c r="D12" s="11">
        <v>484050</v>
      </c>
      <c r="E12" s="11">
        <v>490500</v>
      </c>
      <c r="F12" s="12">
        <v>493600</v>
      </c>
    </row>
    <row r="13" spans="3:6" ht="12.75">
      <c r="C13" s="10" t="s">
        <v>246</v>
      </c>
      <c r="D13" s="11">
        <v>450</v>
      </c>
      <c r="E13" s="11">
        <v>400</v>
      </c>
      <c r="F13" s="12">
        <v>450</v>
      </c>
    </row>
    <row r="14" spans="3:6" ht="12.75">
      <c r="C14" s="10" t="s">
        <v>247</v>
      </c>
      <c r="D14" s="11">
        <v>28870</v>
      </c>
      <c r="E14" s="11">
        <v>49000</v>
      </c>
      <c r="F14" s="12">
        <v>48000</v>
      </c>
    </row>
    <row r="15" spans="3:6" ht="13.5" thickBot="1">
      <c r="C15" s="14" t="s">
        <v>42</v>
      </c>
      <c r="D15" s="15">
        <v>2050</v>
      </c>
      <c r="E15" s="15">
        <v>1000</v>
      </c>
      <c r="F15" s="16">
        <v>1500</v>
      </c>
    </row>
    <row r="16" spans="3:6" ht="13.5" thickBot="1">
      <c r="C16" s="205" t="s">
        <v>248</v>
      </c>
      <c r="D16" s="206">
        <f>SUM(D8:D15)</f>
        <v>1868158</v>
      </c>
      <c r="E16" s="206">
        <f>SUM(E8:E15)</f>
        <v>1893500</v>
      </c>
      <c r="F16" s="207">
        <f>SUM(F8:F15)</f>
        <v>1900050</v>
      </c>
    </row>
    <row r="17" spans="3:6" ht="12.75">
      <c r="C17" s="7" t="s">
        <v>249</v>
      </c>
      <c r="D17" s="8">
        <v>866709</v>
      </c>
      <c r="E17" s="8">
        <v>874700</v>
      </c>
      <c r="F17" s="9">
        <v>887500</v>
      </c>
    </row>
    <row r="18" spans="3:6" ht="12.75">
      <c r="C18" s="10" t="s">
        <v>250</v>
      </c>
      <c r="D18" s="11">
        <v>277084</v>
      </c>
      <c r="E18" s="11">
        <v>273510</v>
      </c>
      <c r="F18" s="12">
        <v>274400</v>
      </c>
    </row>
    <row r="19" spans="3:6" ht="12.75">
      <c r="C19" s="10" t="s">
        <v>251</v>
      </c>
      <c r="D19" s="11">
        <v>547131</v>
      </c>
      <c r="E19" s="11">
        <v>568300</v>
      </c>
      <c r="F19" s="12">
        <v>569780</v>
      </c>
    </row>
    <row r="20" spans="3:6" ht="12.75">
      <c r="C20" s="10" t="s">
        <v>252</v>
      </c>
      <c r="D20" s="11">
        <v>18475</v>
      </c>
      <c r="E20" s="11">
        <v>14770</v>
      </c>
      <c r="F20" s="12">
        <v>15510</v>
      </c>
    </row>
    <row r="21" spans="3:6" ht="12.75">
      <c r="C21" s="10" t="s">
        <v>253</v>
      </c>
      <c r="D21" s="11">
        <v>19800</v>
      </c>
      <c r="E21" s="11">
        <v>12120</v>
      </c>
      <c r="F21" s="12">
        <v>17160</v>
      </c>
    </row>
    <row r="22" spans="3:6" ht="12.75">
      <c r="C22" s="10" t="s">
        <v>354</v>
      </c>
      <c r="D22" s="11">
        <v>25408</v>
      </c>
      <c r="E22" s="11">
        <v>24900</v>
      </c>
      <c r="F22" s="12">
        <v>25600</v>
      </c>
    </row>
    <row r="23" spans="3:6" ht="12.75">
      <c r="C23" s="10" t="s">
        <v>254</v>
      </c>
      <c r="D23" s="11">
        <v>0</v>
      </c>
      <c r="E23" s="11">
        <v>500</v>
      </c>
      <c r="F23" s="12">
        <v>500</v>
      </c>
    </row>
    <row r="24" spans="3:6" ht="12.75">
      <c r="C24" s="10" t="s">
        <v>255</v>
      </c>
      <c r="D24" s="11">
        <v>317000</v>
      </c>
      <c r="E24" s="11">
        <v>49000</v>
      </c>
      <c r="F24" s="12">
        <v>48000</v>
      </c>
    </row>
    <row r="25" spans="3:6" ht="12.75">
      <c r="C25" s="10" t="s">
        <v>256</v>
      </c>
      <c r="D25" s="11">
        <v>9500</v>
      </c>
      <c r="E25" s="11">
        <v>9000</v>
      </c>
      <c r="F25" s="12">
        <v>9200</v>
      </c>
    </row>
    <row r="26" spans="3:6" ht="13.5" thickBot="1">
      <c r="C26" s="14" t="s">
        <v>50</v>
      </c>
      <c r="D26" s="15">
        <v>550</v>
      </c>
      <c r="E26" s="15">
        <v>1000</v>
      </c>
      <c r="F26" s="16">
        <v>1000</v>
      </c>
    </row>
    <row r="27" spans="3:6" ht="13.5" thickBot="1">
      <c r="C27" s="205" t="s">
        <v>257</v>
      </c>
      <c r="D27" s="206">
        <f>SUM(D17:D26)</f>
        <v>2081657</v>
      </c>
      <c r="E27" s="206">
        <f>SUM(E17:E26)</f>
        <v>1827800</v>
      </c>
      <c r="F27" s="207">
        <f>SUM(F17:F26)</f>
        <v>1848650</v>
      </c>
    </row>
    <row r="28" spans="3:6" ht="12.75">
      <c r="C28" s="7" t="s">
        <v>258</v>
      </c>
      <c r="D28" s="8">
        <v>65500</v>
      </c>
      <c r="E28" s="8">
        <v>12000</v>
      </c>
      <c r="F28" s="9">
        <v>13700</v>
      </c>
    </row>
    <row r="29" spans="3:6" ht="12.75">
      <c r="C29" s="208" t="s">
        <v>259</v>
      </c>
      <c r="D29" s="18"/>
      <c r="E29" s="18">
        <v>22000</v>
      </c>
      <c r="F29" s="209">
        <v>24000</v>
      </c>
    </row>
    <row r="30" spans="3:6" ht="12.75">
      <c r="C30" s="10" t="s">
        <v>537</v>
      </c>
      <c r="D30" s="11">
        <v>6000</v>
      </c>
      <c r="E30" s="11">
        <v>17000</v>
      </c>
      <c r="F30" s="12">
        <v>11000</v>
      </c>
    </row>
    <row r="31" spans="3:6" ht="12.75">
      <c r="C31" s="10" t="s">
        <v>260</v>
      </c>
      <c r="D31" s="11">
        <v>4228</v>
      </c>
      <c r="E31" s="11">
        <v>0</v>
      </c>
      <c r="F31" s="12">
        <v>0</v>
      </c>
    </row>
    <row r="32" spans="3:6" ht="12.75">
      <c r="C32" s="10" t="s">
        <v>261</v>
      </c>
      <c r="D32" s="11"/>
      <c r="E32" s="11">
        <v>0</v>
      </c>
      <c r="F32" s="12">
        <v>0</v>
      </c>
    </row>
    <row r="33" spans="3:6" ht="12.75">
      <c r="C33" s="10" t="s">
        <v>262</v>
      </c>
      <c r="D33" s="11"/>
      <c r="E33" s="11">
        <v>0</v>
      </c>
      <c r="F33" s="12">
        <v>0</v>
      </c>
    </row>
    <row r="34" spans="3:6" ht="12.75">
      <c r="C34" s="10" t="s">
        <v>42</v>
      </c>
      <c r="D34" s="11">
        <v>0</v>
      </c>
      <c r="E34" s="11">
        <v>0</v>
      </c>
      <c r="F34" s="12">
        <v>0</v>
      </c>
    </row>
    <row r="35" spans="3:6" ht="13.5" thickBot="1">
      <c r="C35" s="10" t="s">
        <v>637</v>
      </c>
      <c r="D35" s="11">
        <v>1000000</v>
      </c>
      <c r="E35" s="11">
        <v>0</v>
      </c>
      <c r="F35" s="12">
        <v>0</v>
      </c>
    </row>
    <row r="36" spans="3:6" ht="13.5" thickBot="1">
      <c r="C36" s="205" t="s">
        <v>263</v>
      </c>
      <c r="D36" s="206">
        <f>SUM(D28:D35)</f>
        <v>1075728</v>
      </c>
      <c r="E36" s="206">
        <f>SUM(E28:E35)</f>
        <v>51000</v>
      </c>
      <c r="F36" s="206">
        <f>SUM(F28:F35)</f>
        <v>48700</v>
      </c>
    </row>
    <row r="37" spans="3:6" ht="12.75">
      <c r="C37" s="7" t="s">
        <v>106</v>
      </c>
      <c r="D37" s="8">
        <v>112782</v>
      </c>
      <c r="E37" s="8">
        <v>55000</v>
      </c>
      <c r="F37" s="9">
        <v>30000</v>
      </c>
    </row>
    <row r="38" spans="3:6" ht="12.75">
      <c r="C38" s="208" t="s">
        <v>223</v>
      </c>
      <c r="D38" s="18">
        <v>19483</v>
      </c>
      <c r="E38" s="18">
        <v>12000</v>
      </c>
      <c r="F38" s="209">
        <v>18000</v>
      </c>
    </row>
    <row r="39" spans="3:6" ht="12.75">
      <c r="C39" s="208" t="s">
        <v>264</v>
      </c>
      <c r="D39" s="18"/>
      <c r="E39" s="18"/>
      <c r="F39" s="209">
        <v>0</v>
      </c>
    </row>
    <row r="40" spans="3:6" ht="12.75">
      <c r="C40" s="208" t="s">
        <v>265</v>
      </c>
      <c r="D40" s="18"/>
      <c r="E40" s="18"/>
      <c r="F40" s="209"/>
    </row>
    <row r="41" spans="3:6" ht="12.75">
      <c r="C41" s="208" t="s">
        <v>631</v>
      </c>
      <c r="D41" s="18">
        <v>150</v>
      </c>
      <c r="E41" s="18"/>
      <c r="F41" s="209"/>
    </row>
    <row r="42" spans="3:6" ht="12.75">
      <c r="C42" s="208" t="s">
        <v>633</v>
      </c>
      <c r="D42" s="18">
        <v>442200</v>
      </c>
      <c r="E42" s="18"/>
      <c r="F42" s="209"/>
    </row>
    <row r="43" spans="3:6" ht="12.75">
      <c r="C43" s="10" t="s">
        <v>266</v>
      </c>
      <c r="D43" s="11">
        <v>243543</v>
      </c>
      <c r="E43" s="11"/>
      <c r="F43" s="12"/>
    </row>
    <row r="44" spans="3:6" ht="13.5" thickBot="1">
      <c r="C44" s="14" t="s">
        <v>267</v>
      </c>
      <c r="D44" s="15">
        <v>44071</v>
      </c>
      <c r="E44" s="15">
        <v>49700</v>
      </c>
      <c r="F44" s="16">
        <v>52100</v>
      </c>
    </row>
    <row r="45" spans="3:6" ht="13.5" thickBot="1">
      <c r="C45" s="205" t="s">
        <v>268</v>
      </c>
      <c r="D45" s="206">
        <f>SUM(D37:D44)</f>
        <v>862229</v>
      </c>
      <c r="E45" s="206">
        <f>SUM(E37:E44)</f>
        <v>116700</v>
      </c>
      <c r="F45" s="207">
        <f>SUM(F37:F44)</f>
        <v>100100</v>
      </c>
    </row>
    <row r="46" spans="3:6" ht="13.5" thickBot="1">
      <c r="C46" s="210" t="s">
        <v>51</v>
      </c>
      <c r="D46" s="211">
        <f>D16+D36</f>
        <v>2943886</v>
      </c>
      <c r="E46" s="211">
        <f>E16+E36</f>
        <v>1944500</v>
      </c>
      <c r="F46" s="212">
        <f>F16+F36</f>
        <v>1948750</v>
      </c>
    </row>
    <row r="47" spans="3:6" ht="13.5" thickBot="1">
      <c r="C47" s="210" t="s">
        <v>18</v>
      </c>
      <c r="D47" s="211">
        <f>D27+D45</f>
        <v>2943886</v>
      </c>
      <c r="E47" s="211">
        <f>E27+E45</f>
        <v>1944500</v>
      </c>
      <c r="F47" s="212">
        <f>F27+F45</f>
        <v>1948750</v>
      </c>
    </row>
  </sheetData>
  <mergeCells count="4">
    <mergeCell ref="B3:E3"/>
    <mergeCell ref="B4:E4"/>
    <mergeCell ref="B5:E5"/>
    <mergeCell ref="D1:E1"/>
  </mergeCells>
  <printOptions/>
  <pageMargins left="0.75" right="0.75" top="1" bottom="1" header="0.5" footer="0.5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7"/>
  <sheetViews>
    <sheetView workbookViewId="0" topLeftCell="A7">
      <selection activeCell="B21" sqref="B21"/>
    </sheetView>
  </sheetViews>
  <sheetFormatPr defaultColWidth="9.00390625" defaultRowHeight="12.75"/>
  <cols>
    <col min="1" max="1" width="4.625" style="0" customWidth="1"/>
    <col min="2" max="2" width="21.125" style="0" customWidth="1"/>
    <col min="3" max="26" width="7.875" style="0" customWidth="1"/>
  </cols>
  <sheetData>
    <row r="1" spans="2:26" ht="12.75"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 t="s">
        <v>0</v>
      </c>
      <c r="V1" s="136"/>
      <c r="W1" s="136"/>
      <c r="X1" s="136"/>
      <c r="Y1" s="136"/>
      <c r="Z1" s="136"/>
    </row>
    <row r="2" spans="2:26" ht="12.75">
      <c r="B2" s="703" t="s">
        <v>547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178"/>
      <c r="W2" s="214"/>
      <c r="X2" s="214"/>
      <c r="Y2" s="214"/>
      <c r="Z2" s="214"/>
    </row>
    <row r="3" spans="2:26" ht="12.75"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 t="s">
        <v>1</v>
      </c>
      <c r="X3" s="214"/>
      <c r="Y3" s="214"/>
      <c r="Z3" s="214"/>
    </row>
    <row r="4" spans="2:26" ht="13.5" thickBot="1">
      <c r="B4" s="214"/>
      <c r="C4" s="229" t="s">
        <v>548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30"/>
      <c r="X4" s="230"/>
      <c r="Y4" s="214"/>
      <c r="Z4" s="214"/>
    </row>
    <row r="5" spans="1:26" ht="38.25" customHeight="1" thickBot="1">
      <c r="A5" s="698" t="s">
        <v>300</v>
      </c>
      <c r="B5" s="147" t="s">
        <v>2</v>
      </c>
      <c r="C5" s="704" t="s">
        <v>92</v>
      </c>
      <c r="D5" s="705"/>
      <c r="E5" s="704" t="s">
        <v>3</v>
      </c>
      <c r="F5" s="705"/>
      <c r="G5" s="696" t="s">
        <v>307</v>
      </c>
      <c r="H5" s="706"/>
      <c r="I5" s="696" t="s">
        <v>301</v>
      </c>
      <c r="J5" s="706"/>
      <c r="K5" s="696" t="s">
        <v>308</v>
      </c>
      <c r="L5" s="694"/>
      <c r="M5" s="707" t="s">
        <v>4</v>
      </c>
      <c r="N5" s="695"/>
      <c r="O5" s="694" t="s">
        <v>606</v>
      </c>
      <c r="P5" s="695"/>
      <c r="Q5" s="696" t="s">
        <v>302</v>
      </c>
      <c r="R5" s="695"/>
      <c r="S5" s="696" t="s">
        <v>605</v>
      </c>
      <c r="T5" s="697"/>
      <c r="U5" s="696" t="s">
        <v>309</v>
      </c>
      <c r="V5" s="697"/>
      <c r="W5" s="700" t="s">
        <v>5</v>
      </c>
      <c r="X5" s="695"/>
      <c r="Y5" s="701" t="s">
        <v>529</v>
      </c>
      <c r="Z5" s="221"/>
    </row>
    <row r="6" spans="1:26" ht="23.25" thickBot="1">
      <c r="A6" s="699"/>
      <c r="B6" s="148"/>
      <c r="C6" s="366" t="s">
        <v>549</v>
      </c>
      <c r="D6" s="366" t="s">
        <v>567</v>
      </c>
      <c r="E6" s="366" t="s">
        <v>549</v>
      </c>
      <c r="F6" s="366" t="s">
        <v>567</v>
      </c>
      <c r="G6" s="366" t="s">
        <v>549</v>
      </c>
      <c r="H6" s="366" t="s">
        <v>567</v>
      </c>
      <c r="I6" s="366" t="s">
        <v>549</v>
      </c>
      <c r="J6" s="366" t="s">
        <v>567</v>
      </c>
      <c r="K6" s="366" t="s">
        <v>549</v>
      </c>
      <c r="L6" s="525" t="s">
        <v>567</v>
      </c>
      <c r="M6" s="526" t="s">
        <v>549</v>
      </c>
      <c r="N6" s="527" t="s">
        <v>567</v>
      </c>
      <c r="O6" s="403" t="s">
        <v>549</v>
      </c>
      <c r="P6" s="366" t="s">
        <v>567</v>
      </c>
      <c r="Q6" s="366" t="s">
        <v>549</v>
      </c>
      <c r="R6" s="366" t="s">
        <v>567</v>
      </c>
      <c r="S6" s="366" t="s">
        <v>549</v>
      </c>
      <c r="T6" s="525" t="s">
        <v>567</v>
      </c>
      <c r="U6" s="366" t="s">
        <v>549</v>
      </c>
      <c r="V6" s="525" t="s">
        <v>567</v>
      </c>
      <c r="W6" s="526" t="s">
        <v>549</v>
      </c>
      <c r="X6" s="527" t="s">
        <v>567</v>
      </c>
      <c r="Y6" s="702"/>
      <c r="Z6" s="221"/>
    </row>
    <row r="7" spans="1:26" ht="12.75">
      <c r="A7" s="376"/>
      <c r="B7" s="154"/>
      <c r="C7" s="377"/>
      <c r="D7" s="378"/>
      <c r="E7" s="377"/>
      <c r="F7" s="378"/>
      <c r="G7" s="377"/>
      <c r="H7" s="378"/>
      <c r="I7" s="377"/>
      <c r="J7" s="378"/>
      <c r="K7" s="377"/>
      <c r="L7" s="396"/>
      <c r="M7" s="380"/>
      <c r="N7" s="381"/>
      <c r="O7" s="404"/>
      <c r="P7" s="378"/>
      <c r="Q7" s="377"/>
      <c r="R7" s="378"/>
      <c r="S7" s="378"/>
      <c r="T7" s="378"/>
      <c r="U7" s="377"/>
      <c r="V7" s="379"/>
      <c r="W7" s="380"/>
      <c r="X7" s="381"/>
      <c r="Y7" s="416"/>
      <c r="Z7" s="221"/>
    </row>
    <row r="8" spans="1:26" ht="12.75">
      <c r="A8" s="296" t="s">
        <v>357</v>
      </c>
      <c r="B8" s="383" t="s">
        <v>13</v>
      </c>
      <c r="C8" s="113">
        <v>296166</v>
      </c>
      <c r="D8" s="113">
        <v>205930</v>
      </c>
      <c r="E8" s="113">
        <v>84289</v>
      </c>
      <c r="F8" s="113">
        <v>66620</v>
      </c>
      <c r="G8" s="113">
        <v>269082</v>
      </c>
      <c r="H8" s="113">
        <v>193086</v>
      </c>
      <c r="I8" s="156"/>
      <c r="J8" s="156"/>
      <c r="K8" s="156"/>
      <c r="L8" s="397"/>
      <c r="M8" s="410">
        <f>C8+E8+G8+I8+K8</f>
        <v>649537</v>
      </c>
      <c r="N8" s="411">
        <f>D8+F8+H8+J8+L8</f>
        <v>465636</v>
      </c>
      <c r="O8" s="405"/>
      <c r="P8" s="156"/>
      <c r="Q8" s="156"/>
      <c r="R8" s="156"/>
      <c r="S8" s="156"/>
      <c r="T8" s="156"/>
      <c r="U8" s="113"/>
      <c r="V8" s="149"/>
      <c r="W8" s="520">
        <f>M8+U8+O8+Q8</f>
        <v>649537</v>
      </c>
      <c r="X8" s="513">
        <f>N8+V8+P8+R8</f>
        <v>465636</v>
      </c>
      <c r="Y8" s="278">
        <v>566030</v>
      </c>
      <c r="Z8" s="221"/>
    </row>
    <row r="9" spans="1:26" ht="13.5" thickBot="1">
      <c r="A9" s="299"/>
      <c r="B9" s="386"/>
      <c r="C9" s="152"/>
      <c r="D9" s="152"/>
      <c r="E9" s="152"/>
      <c r="F9" s="152"/>
      <c r="G9" s="152"/>
      <c r="H9" s="152"/>
      <c r="I9" s="215"/>
      <c r="J9" s="215"/>
      <c r="K9" s="215"/>
      <c r="L9" s="398"/>
      <c r="M9" s="412"/>
      <c r="N9" s="413"/>
      <c r="O9" s="406"/>
      <c r="P9" s="215"/>
      <c r="Q9" s="215"/>
      <c r="R9" s="215"/>
      <c r="S9" s="215"/>
      <c r="T9" s="215"/>
      <c r="U9" s="152"/>
      <c r="V9" s="153"/>
      <c r="W9" s="435"/>
      <c r="X9" s="514"/>
      <c r="Y9" s="167"/>
      <c r="Z9" s="221"/>
    </row>
    <row r="10" spans="1:26" ht="23.25" thickBot="1">
      <c r="A10" s="300"/>
      <c r="B10" s="395" t="s">
        <v>544</v>
      </c>
      <c r="C10" s="436">
        <f>SUM(C8:C9)</f>
        <v>296166</v>
      </c>
      <c r="D10" s="436">
        <f aca="true" t="shared" si="0" ref="D10:Y10">SUM(D8:D9)</f>
        <v>205930</v>
      </c>
      <c r="E10" s="436">
        <f t="shared" si="0"/>
        <v>84289</v>
      </c>
      <c r="F10" s="436">
        <f t="shared" si="0"/>
        <v>66620</v>
      </c>
      <c r="G10" s="436">
        <f t="shared" si="0"/>
        <v>269082</v>
      </c>
      <c r="H10" s="436">
        <f t="shared" si="0"/>
        <v>193086</v>
      </c>
      <c r="I10" s="436">
        <f t="shared" si="0"/>
        <v>0</v>
      </c>
      <c r="J10" s="436">
        <f t="shared" si="0"/>
        <v>0</v>
      </c>
      <c r="K10" s="436">
        <f t="shared" si="0"/>
        <v>0</v>
      </c>
      <c r="L10" s="437">
        <f t="shared" si="0"/>
        <v>0</v>
      </c>
      <c r="M10" s="438">
        <f t="shared" si="0"/>
        <v>649537</v>
      </c>
      <c r="N10" s="439">
        <f t="shared" si="0"/>
        <v>465636</v>
      </c>
      <c r="O10" s="440">
        <f t="shared" si="0"/>
        <v>0</v>
      </c>
      <c r="P10" s="436">
        <f t="shared" si="0"/>
        <v>0</v>
      </c>
      <c r="Q10" s="436">
        <f t="shared" si="0"/>
        <v>0</v>
      </c>
      <c r="R10" s="436">
        <f t="shared" si="0"/>
        <v>0</v>
      </c>
      <c r="S10" s="436">
        <f>SUM(S8:S9)</f>
        <v>0</v>
      </c>
      <c r="T10" s="436">
        <f>SUM(T8:T9)</f>
        <v>0</v>
      </c>
      <c r="U10" s="436">
        <f t="shared" si="0"/>
        <v>0</v>
      </c>
      <c r="V10" s="437">
        <f t="shared" si="0"/>
        <v>0</v>
      </c>
      <c r="W10" s="438">
        <f t="shared" si="0"/>
        <v>649537</v>
      </c>
      <c r="X10" s="515">
        <f t="shared" si="0"/>
        <v>465636</v>
      </c>
      <c r="Y10" s="441">
        <f t="shared" si="0"/>
        <v>566030</v>
      </c>
      <c r="Z10" s="221"/>
    </row>
    <row r="11" spans="1:26" ht="12.75">
      <c r="A11" s="388"/>
      <c r="B11" s="389"/>
      <c r="C11" s="390"/>
      <c r="D11" s="391"/>
      <c r="E11" s="390"/>
      <c r="F11" s="391"/>
      <c r="G11" s="390"/>
      <c r="H11" s="391"/>
      <c r="I11" s="390"/>
      <c r="J11" s="391"/>
      <c r="K11" s="390"/>
      <c r="L11" s="399"/>
      <c r="M11" s="393"/>
      <c r="N11" s="394"/>
      <c r="O11" s="407"/>
      <c r="P11" s="391"/>
      <c r="Q11" s="390"/>
      <c r="R11" s="391"/>
      <c r="S11" s="391"/>
      <c r="T11" s="391"/>
      <c r="U11" s="390"/>
      <c r="V11" s="392"/>
      <c r="W11" s="393"/>
      <c r="X11" s="516"/>
      <c r="Y11" s="417"/>
      <c r="Z11" s="221"/>
    </row>
    <row r="12" spans="1:26" ht="12.75">
      <c r="A12" s="296" t="s">
        <v>360</v>
      </c>
      <c r="B12" s="384" t="s">
        <v>6</v>
      </c>
      <c r="C12" s="374">
        <v>49970</v>
      </c>
      <c r="D12" s="156">
        <v>48373</v>
      </c>
      <c r="E12" s="156">
        <v>15806</v>
      </c>
      <c r="F12" s="156">
        <v>15333</v>
      </c>
      <c r="G12" s="156">
        <v>12080</v>
      </c>
      <c r="H12" s="156">
        <v>10422</v>
      </c>
      <c r="I12" s="156"/>
      <c r="J12" s="156"/>
      <c r="K12" s="156"/>
      <c r="L12" s="397"/>
      <c r="M12" s="410">
        <f>C12+E12+G12+I12+K12</f>
        <v>77856</v>
      </c>
      <c r="N12" s="411">
        <f>D12+F12+H12+J12+L12</f>
        <v>74128</v>
      </c>
      <c r="O12" s="405"/>
      <c r="P12" s="156"/>
      <c r="Q12" s="156"/>
      <c r="R12" s="156"/>
      <c r="S12" s="156"/>
      <c r="T12" s="156"/>
      <c r="U12" s="156"/>
      <c r="V12" s="375"/>
      <c r="W12" s="521">
        <f>M12+U12+O12+Q12</f>
        <v>77856</v>
      </c>
      <c r="X12" s="513">
        <f>N12+V12+P12+R12</f>
        <v>74128</v>
      </c>
      <c r="Y12" s="418">
        <v>85752</v>
      </c>
      <c r="Z12" s="217"/>
    </row>
    <row r="13" spans="1:26" ht="12.75">
      <c r="A13" s="296"/>
      <c r="B13" s="373"/>
      <c r="C13" s="374"/>
      <c r="D13" s="156"/>
      <c r="E13" s="156"/>
      <c r="F13" s="156"/>
      <c r="G13" s="156"/>
      <c r="H13" s="156"/>
      <c r="I13" s="156"/>
      <c r="J13" s="156"/>
      <c r="K13" s="156"/>
      <c r="L13" s="397"/>
      <c r="M13" s="410"/>
      <c r="N13" s="411"/>
      <c r="O13" s="405"/>
      <c r="P13" s="156"/>
      <c r="Q13" s="156"/>
      <c r="R13" s="156"/>
      <c r="S13" s="156"/>
      <c r="T13" s="156"/>
      <c r="U13" s="156"/>
      <c r="V13" s="375"/>
      <c r="W13" s="521"/>
      <c r="X13" s="513"/>
      <c r="Y13" s="418"/>
      <c r="Z13" s="217"/>
    </row>
    <row r="14" spans="1:26" ht="12.75">
      <c r="A14" s="296" t="s">
        <v>361</v>
      </c>
      <c r="B14" s="383" t="s">
        <v>7</v>
      </c>
      <c r="C14" s="113">
        <v>151016</v>
      </c>
      <c r="D14" s="113">
        <v>135352</v>
      </c>
      <c r="E14" s="113">
        <v>48317</v>
      </c>
      <c r="F14" s="113">
        <v>43226</v>
      </c>
      <c r="G14" s="113">
        <v>48398</v>
      </c>
      <c r="H14" s="113">
        <v>62118</v>
      </c>
      <c r="I14" s="156"/>
      <c r="J14" s="156"/>
      <c r="K14" s="156"/>
      <c r="L14" s="397"/>
      <c r="M14" s="410">
        <f aca="true" t="shared" si="1" ref="M14:M44">C14+E14+G14+I14+K14</f>
        <v>247731</v>
      </c>
      <c r="N14" s="411">
        <f aca="true" t="shared" si="2" ref="N14:N44">D14+F14+H14+J14+L14</f>
        <v>240696</v>
      </c>
      <c r="O14" s="405"/>
      <c r="P14" s="156"/>
      <c r="Q14" s="156"/>
      <c r="R14" s="156"/>
      <c r="S14" s="156"/>
      <c r="T14" s="156"/>
      <c r="U14" s="113"/>
      <c r="V14" s="149"/>
      <c r="W14" s="521">
        <f aca="true" t="shared" si="3" ref="W14:W23">M14+U14+O14+Q14</f>
        <v>247731</v>
      </c>
      <c r="X14" s="513">
        <f aca="true" t="shared" si="4" ref="X14:X44">N14+V14+P14+R14</f>
        <v>240696</v>
      </c>
      <c r="Y14" s="418">
        <v>246658</v>
      </c>
      <c r="Z14" s="217"/>
    </row>
    <row r="15" spans="1:26" ht="12.75">
      <c r="A15" s="296"/>
      <c r="B15" s="119"/>
      <c r="C15" s="113"/>
      <c r="D15" s="113"/>
      <c r="E15" s="113"/>
      <c r="F15" s="113"/>
      <c r="G15" s="113"/>
      <c r="H15" s="113"/>
      <c r="I15" s="156"/>
      <c r="J15" s="156"/>
      <c r="K15" s="156"/>
      <c r="L15" s="397"/>
      <c r="M15" s="410"/>
      <c r="N15" s="411"/>
      <c r="O15" s="405"/>
      <c r="P15" s="156"/>
      <c r="Q15" s="156"/>
      <c r="R15" s="156"/>
      <c r="S15" s="156"/>
      <c r="T15" s="156"/>
      <c r="U15" s="113"/>
      <c r="V15" s="149"/>
      <c r="W15" s="521"/>
      <c r="X15" s="513"/>
      <c r="Y15" s="418"/>
      <c r="Z15" s="217"/>
    </row>
    <row r="16" spans="1:26" ht="12.75">
      <c r="A16" s="296" t="s">
        <v>362</v>
      </c>
      <c r="B16" s="383" t="s">
        <v>8</v>
      </c>
      <c r="C16" s="113">
        <v>16708</v>
      </c>
      <c r="D16" s="113"/>
      <c r="E16" s="113">
        <v>5242</v>
      </c>
      <c r="F16" s="113"/>
      <c r="G16" s="113">
        <v>1885</v>
      </c>
      <c r="H16" s="113"/>
      <c r="I16" s="156"/>
      <c r="J16" s="156"/>
      <c r="K16" s="156"/>
      <c r="L16" s="397"/>
      <c r="M16" s="410">
        <f t="shared" si="1"/>
        <v>23835</v>
      </c>
      <c r="N16" s="411">
        <f t="shared" si="2"/>
        <v>0</v>
      </c>
      <c r="O16" s="405"/>
      <c r="P16" s="156"/>
      <c r="Q16" s="156"/>
      <c r="R16" s="156"/>
      <c r="S16" s="156"/>
      <c r="T16" s="156"/>
      <c r="U16" s="113"/>
      <c r="V16" s="149"/>
      <c r="W16" s="521">
        <f t="shared" si="3"/>
        <v>23835</v>
      </c>
      <c r="X16" s="513">
        <f t="shared" si="4"/>
        <v>0</v>
      </c>
      <c r="Y16" s="418">
        <v>37611</v>
      </c>
      <c r="Z16" s="217"/>
    </row>
    <row r="17" spans="1:26" ht="12.75">
      <c r="A17" s="296"/>
      <c r="B17" s="119"/>
      <c r="C17" s="113"/>
      <c r="D17" s="113"/>
      <c r="E17" s="113"/>
      <c r="F17" s="113"/>
      <c r="G17" s="113"/>
      <c r="H17" s="113"/>
      <c r="I17" s="156"/>
      <c r="J17" s="156"/>
      <c r="K17" s="156"/>
      <c r="L17" s="397"/>
      <c r="M17" s="410"/>
      <c r="N17" s="411"/>
      <c r="O17" s="405"/>
      <c r="P17" s="156"/>
      <c r="Q17" s="156"/>
      <c r="R17" s="156"/>
      <c r="S17" s="156"/>
      <c r="T17" s="156"/>
      <c r="U17" s="113"/>
      <c r="V17" s="149"/>
      <c r="W17" s="521"/>
      <c r="X17" s="513"/>
      <c r="Y17" s="418"/>
      <c r="Z17" s="217"/>
    </row>
    <row r="18" spans="1:26" ht="12.75">
      <c r="A18" s="296" t="s">
        <v>363</v>
      </c>
      <c r="B18" s="383" t="s">
        <v>9</v>
      </c>
      <c r="C18" s="113">
        <v>66670</v>
      </c>
      <c r="D18" s="113">
        <v>69040</v>
      </c>
      <c r="E18" s="113">
        <v>21364</v>
      </c>
      <c r="F18" s="113">
        <v>22017</v>
      </c>
      <c r="G18" s="113">
        <v>10894</v>
      </c>
      <c r="H18" s="113">
        <v>10336</v>
      </c>
      <c r="I18" s="156"/>
      <c r="J18" s="156"/>
      <c r="K18" s="156"/>
      <c r="L18" s="397"/>
      <c r="M18" s="410">
        <f t="shared" si="1"/>
        <v>98928</v>
      </c>
      <c r="N18" s="411">
        <f t="shared" si="2"/>
        <v>101393</v>
      </c>
      <c r="O18" s="405">
        <v>3058</v>
      </c>
      <c r="P18" s="156"/>
      <c r="Q18" s="156"/>
      <c r="R18" s="156"/>
      <c r="S18" s="156"/>
      <c r="T18" s="156"/>
      <c r="U18" s="113"/>
      <c r="V18" s="149"/>
      <c r="W18" s="521">
        <f t="shared" si="3"/>
        <v>101986</v>
      </c>
      <c r="X18" s="513">
        <f t="shared" si="4"/>
        <v>101393</v>
      </c>
      <c r="Y18" s="418">
        <v>99473</v>
      </c>
      <c r="Z18" s="217"/>
    </row>
    <row r="19" spans="1:26" ht="12.75">
      <c r="A19" s="296"/>
      <c r="B19" s="119"/>
      <c r="C19" s="113"/>
      <c r="D19" s="113"/>
      <c r="E19" s="113"/>
      <c r="F19" s="113"/>
      <c r="G19" s="113"/>
      <c r="H19" s="113"/>
      <c r="I19" s="156"/>
      <c r="J19" s="156"/>
      <c r="K19" s="156"/>
      <c r="L19" s="397"/>
      <c r="M19" s="410"/>
      <c r="N19" s="411"/>
      <c r="O19" s="405"/>
      <c r="P19" s="156"/>
      <c r="Q19" s="156"/>
      <c r="R19" s="156"/>
      <c r="S19" s="156"/>
      <c r="T19" s="156"/>
      <c r="U19" s="113"/>
      <c r="V19" s="149"/>
      <c r="W19" s="521"/>
      <c r="X19" s="513"/>
      <c r="Y19" s="418"/>
      <c r="Z19" s="217"/>
    </row>
    <row r="20" spans="1:26" ht="12.75">
      <c r="A20" s="296" t="s">
        <v>364</v>
      </c>
      <c r="B20" s="383" t="s">
        <v>10</v>
      </c>
      <c r="C20" s="113">
        <v>14106</v>
      </c>
      <c r="D20" s="113">
        <v>13864</v>
      </c>
      <c r="E20" s="113">
        <v>4611</v>
      </c>
      <c r="F20" s="113">
        <v>4417</v>
      </c>
      <c r="G20" s="113">
        <v>26783</v>
      </c>
      <c r="H20" s="113">
        <v>31295</v>
      </c>
      <c r="I20" s="156"/>
      <c r="J20" s="156"/>
      <c r="K20" s="156"/>
      <c r="L20" s="397"/>
      <c r="M20" s="410">
        <f t="shared" si="1"/>
        <v>45500</v>
      </c>
      <c r="N20" s="411">
        <f t="shared" si="2"/>
        <v>49576</v>
      </c>
      <c r="O20" s="405"/>
      <c r="P20" s="156"/>
      <c r="Q20" s="156"/>
      <c r="R20" s="156"/>
      <c r="S20" s="156"/>
      <c r="T20" s="156"/>
      <c r="U20" s="113"/>
      <c r="V20" s="149"/>
      <c r="W20" s="521">
        <f t="shared" si="3"/>
        <v>45500</v>
      </c>
      <c r="X20" s="513">
        <f t="shared" si="4"/>
        <v>49576</v>
      </c>
      <c r="Y20" s="418">
        <v>36462</v>
      </c>
      <c r="Z20" s="217"/>
    </row>
    <row r="21" spans="1:26" ht="12.75">
      <c r="A21" s="296"/>
      <c r="B21" s="151" t="s">
        <v>696</v>
      </c>
      <c r="C21" s="152"/>
      <c r="D21" s="152"/>
      <c r="E21" s="152"/>
      <c r="F21" s="152"/>
      <c r="G21" s="152">
        <v>500</v>
      </c>
      <c r="H21" s="152">
        <v>430</v>
      </c>
      <c r="I21" s="156"/>
      <c r="J21" s="156"/>
      <c r="K21" s="156"/>
      <c r="L21" s="397"/>
      <c r="M21" s="410">
        <v>500</v>
      </c>
      <c r="N21" s="411">
        <v>430</v>
      </c>
      <c r="O21" s="405"/>
      <c r="P21" s="156"/>
      <c r="Q21" s="156"/>
      <c r="R21" s="156"/>
      <c r="S21" s="215"/>
      <c r="T21" s="215"/>
      <c r="U21" s="152"/>
      <c r="V21" s="153"/>
      <c r="W21" s="521">
        <v>500</v>
      </c>
      <c r="X21" s="513">
        <v>430</v>
      </c>
      <c r="Y21" s="418"/>
      <c r="Z21" s="217"/>
    </row>
    <row r="22" spans="1:26" ht="12.75">
      <c r="A22" s="296"/>
      <c r="B22" s="151"/>
      <c r="C22" s="152"/>
      <c r="D22" s="152"/>
      <c r="E22" s="152"/>
      <c r="F22" s="152"/>
      <c r="G22" s="152"/>
      <c r="H22" s="152"/>
      <c r="I22" s="113"/>
      <c r="J22" s="113"/>
      <c r="K22" s="113"/>
      <c r="L22" s="52"/>
      <c r="M22" s="410"/>
      <c r="N22" s="411"/>
      <c r="O22" s="150"/>
      <c r="P22" s="113"/>
      <c r="Q22" s="113"/>
      <c r="R22" s="113"/>
      <c r="S22" s="152"/>
      <c r="T22" s="152"/>
      <c r="U22" s="152"/>
      <c r="V22" s="153"/>
      <c r="W22" s="521"/>
      <c r="X22" s="513"/>
      <c r="Y22" s="418"/>
      <c r="Z22" s="217"/>
    </row>
    <row r="23" spans="1:26" ht="12.75">
      <c r="A23" s="296" t="s">
        <v>365</v>
      </c>
      <c r="B23" s="385" t="s">
        <v>11</v>
      </c>
      <c r="C23" s="152">
        <v>64402</v>
      </c>
      <c r="D23" s="152">
        <v>51883</v>
      </c>
      <c r="E23" s="152">
        <v>20648</v>
      </c>
      <c r="F23" s="152">
        <v>16883</v>
      </c>
      <c r="G23" s="152">
        <v>65560</v>
      </c>
      <c r="H23" s="152">
        <v>54953</v>
      </c>
      <c r="I23" s="113"/>
      <c r="J23" s="113"/>
      <c r="K23" s="113"/>
      <c r="L23" s="52"/>
      <c r="M23" s="410">
        <f t="shared" si="1"/>
        <v>150610</v>
      </c>
      <c r="N23" s="411">
        <f t="shared" si="2"/>
        <v>123719</v>
      </c>
      <c r="O23" s="150"/>
      <c r="P23" s="113"/>
      <c r="Q23" s="113"/>
      <c r="R23" s="113"/>
      <c r="S23" s="152"/>
      <c r="T23" s="152"/>
      <c r="U23" s="152"/>
      <c r="V23" s="153"/>
      <c r="W23" s="521">
        <f t="shared" si="3"/>
        <v>150610</v>
      </c>
      <c r="X23" s="513">
        <f t="shared" si="4"/>
        <v>123719</v>
      </c>
      <c r="Y23" s="418">
        <v>154610</v>
      </c>
      <c r="Z23" s="217"/>
    </row>
    <row r="24" spans="1:28" ht="12.75">
      <c r="A24" s="296"/>
      <c r="B24" s="155"/>
      <c r="C24" s="113"/>
      <c r="D24" s="113"/>
      <c r="E24" s="113"/>
      <c r="F24" s="113"/>
      <c r="G24" s="113"/>
      <c r="H24" s="113"/>
      <c r="I24" s="113"/>
      <c r="J24" s="113"/>
      <c r="K24" s="113"/>
      <c r="L24" s="52"/>
      <c r="M24" s="410"/>
      <c r="N24" s="411"/>
      <c r="O24" s="150"/>
      <c r="P24" s="113"/>
      <c r="Q24" s="113"/>
      <c r="R24" s="113"/>
      <c r="S24" s="113"/>
      <c r="T24" s="113"/>
      <c r="U24" s="113"/>
      <c r="V24" s="149"/>
      <c r="W24" s="521"/>
      <c r="X24" s="513"/>
      <c r="Y24" s="278"/>
      <c r="Z24" s="217"/>
      <c r="AA24">
        <f>SUM(M12:M23)</f>
        <v>644960</v>
      </c>
      <c r="AB24">
        <f>SUM(N12:N23)</f>
        <v>589942</v>
      </c>
    </row>
    <row r="25" spans="1:26" ht="12.75">
      <c r="A25" s="296" t="s">
        <v>634</v>
      </c>
      <c r="B25" s="383" t="s">
        <v>12</v>
      </c>
      <c r="C25" s="113">
        <v>79849</v>
      </c>
      <c r="D25" s="113">
        <v>71147</v>
      </c>
      <c r="E25" s="113">
        <v>24768</v>
      </c>
      <c r="F25" s="113">
        <v>22496</v>
      </c>
      <c r="G25" s="113">
        <v>22297</v>
      </c>
      <c r="H25" s="113">
        <v>13818</v>
      </c>
      <c r="I25" s="156">
        <v>390</v>
      </c>
      <c r="J25" s="156">
        <v>1000</v>
      </c>
      <c r="K25" s="156"/>
      <c r="L25" s="397"/>
      <c r="M25" s="410">
        <f t="shared" si="1"/>
        <v>127304</v>
      </c>
      <c r="N25" s="411">
        <f t="shared" si="2"/>
        <v>108461</v>
      </c>
      <c r="O25" s="405">
        <v>11787</v>
      </c>
      <c r="P25" s="156"/>
      <c r="Q25" s="156"/>
      <c r="R25" s="156"/>
      <c r="S25" s="156"/>
      <c r="T25" s="156"/>
      <c r="U25" s="113"/>
      <c r="V25" s="149"/>
      <c r="W25" s="521">
        <f>M25+U25+O25+Q25</f>
        <v>139091</v>
      </c>
      <c r="X25" s="513">
        <f t="shared" si="4"/>
        <v>108461</v>
      </c>
      <c r="Y25" s="278">
        <v>124327</v>
      </c>
      <c r="Z25" s="217"/>
    </row>
    <row r="26" spans="1:26" ht="12.75">
      <c r="A26" s="296"/>
      <c r="B26" s="119" t="s">
        <v>304</v>
      </c>
      <c r="C26" s="113"/>
      <c r="D26" s="113"/>
      <c r="E26" s="113"/>
      <c r="F26" s="113"/>
      <c r="G26" s="113"/>
      <c r="H26" s="113"/>
      <c r="I26" s="156">
        <v>390</v>
      </c>
      <c r="J26" s="156">
        <v>1000</v>
      </c>
      <c r="K26" s="156"/>
      <c r="L26" s="397"/>
      <c r="M26" s="410">
        <f t="shared" si="1"/>
        <v>390</v>
      </c>
      <c r="N26" s="411">
        <f t="shared" si="2"/>
        <v>1000</v>
      </c>
      <c r="O26" s="405"/>
      <c r="P26" s="156"/>
      <c r="Q26" s="156"/>
      <c r="R26" s="156"/>
      <c r="S26" s="156"/>
      <c r="T26" s="156"/>
      <c r="U26" s="113"/>
      <c r="V26" s="149"/>
      <c r="W26" s="521">
        <f>M26+U26+O26+Q26</f>
        <v>390</v>
      </c>
      <c r="X26" s="513">
        <f t="shared" si="4"/>
        <v>1000</v>
      </c>
      <c r="Y26" s="278">
        <v>400</v>
      </c>
      <c r="Z26" s="217"/>
    </row>
    <row r="27" spans="1:26" ht="12.75">
      <c r="A27" s="296"/>
      <c r="B27" s="155"/>
      <c r="C27" s="113"/>
      <c r="D27" s="113"/>
      <c r="E27" s="113"/>
      <c r="F27" s="113"/>
      <c r="G27" s="113"/>
      <c r="H27" s="113"/>
      <c r="I27" s="156"/>
      <c r="J27" s="156"/>
      <c r="K27" s="156"/>
      <c r="L27" s="397"/>
      <c r="M27" s="410"/>
      <c r="N27" s="411"/>
      <c r="O27" s="405"/>
      <c r="P27" s="156"/>
      <c r="Q27" s="156"/>
      <c r="R27" s="156"/>
      <c r="S27" s="156"/>
      <c r="T27" s="156"/>
      <c r="U27" s="113"/>
      <c r="V27" s="149"/>
      <c r="W27" s="521"/>
      <c r="X27" s="513"/>
      <c r="Y27" s="278"/>
      <c r="Z27" s="217"/>
    </row>
    <row r="28" spans="1:26" ht="12.75">
      <c r="A28" s="296" t="s">
        <v>635</v>
      </c>
      <c r="B28" s="383" t="s">
        <v>14</v>
      </c>
      <c r="C28" s="113">
        <v>132179</v>
      </c>
      <c r="D28" s="113">
        <v>138478</v>
      </c>
      <c r="E28" s="113">
        <v>42265</v>
      </c>
      <c r="F28" s="113">
        <v>43653</v>
      </c>
      <c r="G28" s="113">
        <v>69614</v>
      </c>
      <c r="H28" s="113">
        <v>85924</v>
      </c>
      <c r="I28" s="156">
        <v>24729</v>
      </c>
      <c r="J28" s="156">
        <v>437</v>
      </c>
      <c r="K28" s="156"/>
      <c r="L28" s="397"/>
      <c r="M28" s="410">
        <f t="shared" si="1"/>
        <v>268787</v>
      </c>
      <c r="N28" s="411">
        <f t="shared" si="2"/>
        <v>268492</v>
      </c>
      <c r="O28" s="405">
        <v>2606</v>
      </c>
      <c r="P28" s="156"/>
      <c r="Q28" s="156"/>
      <c r="R28" s="156"/>
      <c r="S28" s="156"/>
      <c r="T28" s="156"/>
      <c r="U28" s="113"/>
      <c r="V28" s="149"/>
      <c r="W28" s="521">
        <f>M28+U28+O28+Q28</f>
        <v>271393</v>
      </c>
      <c r="X28" s="513">
        <f t="shared" si="4"/>
        <v>268492</v>
      </c>
      <c r="Y28" s="278">
        <v>265648</v>
      </c>
      <c r="Z28" s="217"/>
    </row>
    <row r="29" spans="1:26" ht="12.75">
      <c r="A29" s="296"/>
      <c r="B29" s="119" t="s">
        <v>304</v>
      </c>
      <c r="C29" s="113"/>
      <c r="D29" s="113"/>
      <c r="E29" s="113"/>
      <c r="F29" s="113"/>
      <c r="G29" s="113"/>
      <c r="H29" s="113"/>
      <c r="I29" s="156">
        <v>437</v>
      </c>
      <c r="J29" s="156">
        <v>437</v>
      </c>
      <c r="K29" s="156"/>
      <c r="L29" s="397"/>
      <c r="M29" s="410">
        <f t="shared" si="1"/>
        <v>437</v>
      </c>
      <c r="N29" s="411">
        <f t="shared" si="2"/>
        <v>437</v>
      </c>
      <c r="O29" s="405"/>
      <c r="P29" s="156"/>
      <c r="Q29" s="156"/>
      <c r="R29" s="156"/>
      <c r="S29" s="156"/>
      <c r="T29" s="156"/>
      <c r="U29" s="113"/>
      <c r="V29" s="149"/>
      <c r="W29" s="521">
        <f>M29+U29+O29+Q29</f>
        <v>437</v>
      </c>
      <c r="X29" s="513">
        <f t="shared" si="4"/>
        <v>437</v>
      </c>
      <c r="Y29" s="278">
        <v>250</v>
      </c>
      <c r="Z29" s="217"/>
    </row>
    <row r="30" spans="1:26" ht="13.5" thickBot="1">
      <c r="A30" s="297"/>
      <c r="B30" s="385"/>
      <c r="C30" s="152"/>
      <c r="D30" s="152"/>
      <c r="E30" s="152"/>
      <c r="F30" s="152"/>
      <c r="G30" s="152"/>
      <c r="H30" s="152"/>
      <c r="I30" s="215"/>
      <c r="J30" s="215"/>
      <c r="K30" s="215"/>
      <c r="L30" s="398"/>
      <c r="M30" s="412"/>
      <c r="N30" s="413"/>
      <c r="O30" s="406"/>
      <c r="P30" s="215"/>
      <c r="Q30" s="215"/>
      <c r="R30" s="215"/>
      <c r="S30" s="215"/>
      <c r="T30" s="215"/>
      <c r="U30" s="152"/>
      <c r="V30" s="153"/>
      <c r="W30" s="522"/>
      <c r="X30" s="387"/>
      <c r="Y30" s="167"/>
      <c r="Z30" s="217"/>
    </row>
    <row r="31" spans="1:26" ht="33" thickBot="1">
      <c r="A31" s="300"/>
      <c r="B31" s="157" t="s">
        <v>545</v>
      </c>
      <c r="C31" s="158">
        <f>SUM(C12:C30)-C26-C29-C21</f>
        <v>574900</v>
      </c>
      <c r="D31" s="158">
        <f aca="true" t="shared" si="5" ref="D31:Y31">SUM(D12:D30)-D26-D29-D21</f>
        <v>528137</v>
      </c>
      <c r="E31" s="158">
        <f t="shared" si="5"/>
        <v>183021</v>
      </c>
      <c r="F31" s="158">
        <f t="shared" si="5"/>
        <v>168025</v>
      </c>
      <c r="G31" s="158">
        <f t="shared" si="5"/>
        <v>257511</v>
      </c>
      <c r="H31" s="158">
        <f t="shared" si="5"/>
        <v>268866</v>
      </c>
      <c r="I31" s="158">
        <f t="shared" si="5"/>
        <v>25119</v>
      </c>
      <c r="J31" s="158">
        <f t="shared" si="5"/>
        <v>1437</v>
      </c>
      <c r="K31" s="158">
        <f t="shared" si="5"/>
        <v>0</v>
      </c>
      <c r="L31" s="158">
        <f t="shared" si="5"/>
        <v>0</v>
      </c>
      <c r="M31" s="158">
        <f t="shared" si="5"/>
        <v>1040551</v>
      </c>
      <c r="N31" s="158">
        <f t="shared" si="5"/>
        <v>966465</v>
      </c>
      <c r="O31" s="158">
        <f t="shared" si="5"/>
        <v>17451</v>
      </c>
      <c r="P31" s="158">
        <f t="shared" si="5"/>
        <v>0</v>
      </c>
      <c r="Q31" s="158">
        <f t="shared" si="5"/>
        <v>0</v>
      </c>
      <c r="R31" s="158">
        <f t="shared" si="5"/>
        <v>0</v>
      </c>
      <c r="S31" s="158">
        <f t="shared" si="5"/>
        <v>0</v>
      </c>
      <c r="T31" s="158">
        <f t="shared" si="5"/>
        <v>0</v>
      </c>
      <c r="U31" s="158">
        <f t="shared" si="5"/>
        <v>0</v>
      </c>
      <c r="V31" s="158">
        <f t="shared" si="5"/>
        <v>0</v>
      </c>
      <c r="W31" s="158">
        <f t="shared" si="5"/>
        <v>1058002</v>
      </c>
      <c r="X31" s="158">
        <f t="shared" si="5"/>
        <v>966465</v>
      </c>
      <c r="Y31" s="158">
        <f t="shared" si="5"/>
        <v>1050541</v>
      </c>
      <c r="Z31" s="217"/>
    </row>
    <row r="32" spans="1:26" ht="12.75">
      <c r="A32" s="298"/>
      <c r="B32" s="389"/>
      <c r="C32" s="156"/>
      <c r="D32" s="156"/>
      <c r="E32" s="156"/>
      <c r="F32" s="156"/>
      <c r="G32" s="156"/>
      <c r="H32" s="156"/>
      <c r="I32" s="156"/>
      <c r="J32" s="156"/>
      <c r="K32" s="156"/>
      <c r="L32" s="397"/>
      <c r="M32" s="414"/>
      <c r="N32" s="415"/>
      <c r="O32" s="405"/>
      <c r="P32" s="156"/>
      <c r="Q32" s="156"/>
      <c r="R32" s="156"/>
      <c r="S32" s="156"/>
      <c r="T32" s="156"/>
      <c r="U32" s="156"/>
      <c r="V32" s="375"/>
      <c r="W32" s="521"/>
      <c r="X32" s="513"/>
      <c r="Y32" s="418"/>
      <c r="Z32" s="217"/>
    </row>
    <row r="33" spans="1:26" ht="12.75">
      <c r="A33" s="296" t="s">
        <v>359</v>
      </c>
      <c r="B33" s="155" t="s">
        <v>100</v>
      </c>
      <c r="C33" s="113">
        <v>246</v>
      </c>
      <c r="D33" s="113">
        <v>73</v>
      </c>
      <c r="E33" s="113">
        <v>87</v>
      </c>
      <c r="F33" s="113">
        <v>27</v>
      </c>
      <c r="G33" s="113">
        <v>640</v>
      </c>
      <c r="H33" s="113">
        <v>430</v>
      </c>
      <c r="I33" s="156"/>
      <c r="J33" s="156">
        <v>25</v>
      </c>
      <c r="K33" s="156"/>
      <c r="L33" s="397"/>
      <c r="M33" s="410">
        <f t="shared" si="1"/>
        <v>973</v>
      </c>
      <c r="N33" s="411">
        <f t="shared" si="2"/>
        <v>555</v>
      </c>
      <c r="O33" s="405"/>
      <c r="P33" s="156"/>
      <c r="Q33" s="156"/>
      <c r="R33" s="156"/>
      <c r="S33" s="156"/>
      <c r="T33" s="156"/>
      <c r="U33" s="113"/>
      <c r="V33" s="149"/>
      <c r="W33" s="521">
        <f>M33+U33+O33+Q33</f>
        <v>973</v>
      </c>
      <c r="X33" s="513">
        <f t="shared" si="4"/>
        <v>555</v>
      </c>
      <c r="Y33" s="278">
        <v>640</v>
      </c>
      <c r="Z33" s="217"/>
    </row>
    <row r="34" spans="1:26" ht="12.75">
      <c r="A34" s="296"/>
      <c r="B34" s="155"/>
      <c r="C34" s="113"/>
      <c r="D34" s="113"/>
      <c r="E34" s="113"/>
      <c r="F34" s="113"/>
      <c r="G34" s="113"/>
      <c r="H34" s="113"/>
      <c r="I34" s="156"/>
      <c r="J34" s="156"/>
      <c r="K34" s="156"/>
      <c r="L34" s="397"/>
      <c r="M34" s="410"/>
      <c r="N34" s="411"/>
      <c r="O34" s="405"/>
      <c r="P34" s="156"/>
      <c r="Q34" s="156"/>
      <c r="R34" s="156"/>
      <c r="S34" s="156"/>
      <c r="T34" s="156"/>
      <c r="U34" s="113"/>
      <c r="V34" s="149"/>
      <c r="W34" s="521"/>
      <c r="X34" s="513"/>
      <c r="Y34" s="278"/>
      <c r="Z34" s="217"/>
    </row>
    <row r="35" spans="1:26" ht="12.75">
      <c r="A35" s="296" t="s">
        <v>358</v>
      </c>
      <c r="B35" s="155" t="s">
        <v>15</v>
      </c>
      <c r="C35" s="113">
        <v>113625</v>
      </c>
      <c r="D35" s="113">
        <v>132569</v>
      </c>
      <c r="E35" s="113">
        <v>35937</v>
      </c>
      <c r="F35" s="113">
        <v>42412</v>
      </c>
      <c r="G35" s="113">
        <v>126267</v>
      </c>
      <c r="H35" s="113">
        <v>138320</v>
      </c>
      <c r="I35" s="156">
        <v>438462</v>
      </c>
      <c r="J35" s="156">
        <v>62221</v>
      </c>
      <c r="K35" s="156">
        <v>227996</v>
      </c>
      <c r="L35" s="397">
        <v>317550</v>
      </c>
      <c r="M35" s="410">
        <f t="shared" si="1"/>
        <v>942287</v>
      </c>
      <c r="N35" s="411">
        <f t="shared" si="2"/>
        <v>693072</v>
      </c>
      <c r="O35" s="405">
        <v>121774</v>
      </c>
      <c r="P35" s="156">
        <v>132265</v>
      </c>
      <c r="Q35" s="156">
        <v>18200</v>
      </c>
      <c r="R35" s="156"/>
      <c r="S35" s="156"/>
      <c r="T35" s="156">
        <v>442350</v>
      </c>
      <c r="U35" s="113">
        <v>56453</v>
      </c>
      <c r="V35" s="149">
        <v>243543</v>
      </c>
      <c r="W35" s="521">
        <f>M35+U35+O35+Q35+S35</f>
        <v>1138714</v>
      </c>
      <c r="X35" s="521">
        <f>N35+V35+P35+R35+T35</f>
        <v>1511230</v>
      </c>
      <c r="Y35" s="278">
        <v>2855816</v>
      </c>
      <c r="Z35" s="217"/>
    </row>
    <row r="36" spans="1:26" ht="12.75">
      <c r="A36" s="296"/>
      <c r="B36" s="264" t="s">
        <v>303</v>
      </c>
      <c r="C36" s="152"/>
      <c r="D36" s="152"/>
      <c r="E36" s="152"/>
      <c r="F36" s="152"/>
      <c r="G36" s="152"/>
      <c r="H36" s="152"/>
      <c r="I36" s="113">
        <v>23498</v>
      </c>
      <c r="J36" s="638">
        <v>23971</v>
      </c>
      <c r="K36" s="156"/>
      <c r="L36" s="397"/>
      <c r="M36" s="410">
        <f t="shared" si="1"/>
        <v>23498</v>
      </c>
      <c r="N36" s="411">
        <f t="shared" si="2"/>
        <v>23971</v>
      </c>
      <c r="O36" s="408"/>
      <c r="P36" s="113"/>
      <c r="Q36" s="152"/>
      <c r="R36" s="152"/>
      <c r="S36" s="152"/>
      <c r="T36" s="152"/>
      <c r="U36" s="152"/>
      <c r="V36" s="153"/>
      <c r="W36" s="521">
        <f>M36+U36+O36+Q36</f>
        <v>23498</v>
      </c>
      <c r="X36" s="513">
        <f t="shared" si="4"/>
        <v>23971</v>
      </c>
      <c r="Y36" s="167">
        <v>20755</v>
      </c>
      <c r="Z36" s="217"/>
    </row>
    <row r="37" spans="1:26" ht="12.75">
      <c r="A37" s="296"/>
      <c r="B37" s="264" t="s">
        <v>374</v>
      </c>
      <c r="C37" s="152"/>
      <c r="D37" s="152"/>
      <c r="E37" s="152"/>
      <c r="F37" s="152"/>
      <c r="G37" s="152"/>
      <c r="H37" s="152"/>
      <c r="I37" s="113">
        <v>21000</v>
      </c>
      <c r="J37" s="113">
        <v>38250</v>
      </c>
      <c r="K37" s="156">
        <v>1900</v>
      </c>
      <c r="L37" s="397">
        <v>550</v>
      </c>
      <c r="M37" s="410">
        <f t="shared" si="1"/>
        <v>22900</v>
      </c>
      <c r="N37" s="411">
        <f t="shared" si="2"/>
        <v>38800</v>
      </c>
      <c r="O37" s="408"/>
      <c r="P37" s="113"/>
      <c r="Q37" s="152"/>
      <c r="R37" s="152"/>
      <c r="S37" s="152"/>
      <c r="T37" s="152"/>
      <c r="U37" s="152"/>
      <c r="V37" s="153"/>
      <c r="W37" s="521">
        <f>M37+U37+O37+Q37</f>
        <v>22900</v>
      </c>
      <c r="X37" s="513">
        <f t="shared" si="4"/>
        <v>38800</v>
      </c>
      <c r="Y37" s="167">
        <v>33928</v>
      </c>
      <c r="Z37" s="217"/>
    </row>
    <row r="38" spans="1:26" ht="12.75">
      <c r="A38" s="296"/>
      <c r="B38" s="264" t="s">
        <v>305</v>
      </c>
      <c r="C38" s="152"/>
      <c r="D38" s="152"/>
      <c r="E38" s="152"/>
      <c r="F38" s="152"/>
      <c r="G38" s="152"/>
      <c r="H38" s="152"/>
      <c r="I38" s="152"/>
      <c r="J38" s="152"/>
      <c r="K38" s="113">
        <v>226096</v>
      </c>
      <c r="L38" s="400">
        <v>317000</v>
      </c>
      <c r="M38" s="410">
        <f t="shared" si="1"/>
        <v>226096</v>
      </c>
      <c r="N38" s="411">
        <f t="shared" si="2"/>
        <v>317000</v>
      </c>
      <c r="O38" s="409"/>
      <c r="P38" s="152"/>
      <c r="Q38" s="152"/>
      <c r="R38" s="152"/>
      <c r="S38" s="152"/>
      <c r="T38" s="152"/>
      <c r="U38" s="152">
        <v>56543</v>
      </c>
      <c r="V38" s="153">
        <v>243543</v>
      </c>
      <c r="W38" s="521">
        <f>M38+U38+O38+Q38</f>
        <v>282639</v>
      </c>
      <c r="X38" s="513">
        <f t="shared" si="4"/>
        <v>560543</v>
      </c>
      <c r="Y38" s="167">
        <v>233680</v>
      </c>
      <c r="Z38" s="217"/>
    </row>
    <row r="39" spans="1:26" ht="12.75">
      <c r="A39" s="296"/>
      <c r="B39" s="264" t="s">
        <v>306</v>
      </c>
      <c r="C39" s="152"/>
      <c r="D39" s="152"/>
      <c r="E39" s="152"/>
      <c r="F39" s="152"/>
      <c r="G39" s="152"/>
      <c r="H39" s="152"/>
      <c r="I39" s="152">
        <v>393964</v>
      </c>
      <c r="J39" s="152"/>
      <c r="K39" s="113"/>
      <c r="L39" s="400"/>
      <c r="M39" s="410">
        <f t="shared" si="1"/>
        <v>393964</v>
      </c>
      <c r="N39" s="411">
        <f t="shared" si="2"/>
        <v>0</v>
      </c>
      <c r="O39" s="409"/>
      <c r="P39" s="152"/>
      <c r="Q39" s="152"/>
      <c r="R39" s="152"/>
      <c r="S39" s="152"/>
      <c r="T39" s="152"/>
      <c r="U39" s="152"/>
      <c r="V39" s="153"/>
      <c r="W39" s="521">
        <f>M39+U39+O39+Q39</f>
        <v>393964</v>
      </c>
      <c r="X39" s="513">
        <f t="shared" si="4"/>
        <v>0</v>
      </c>
      <c r="Y39" s="167">
        <v>796800</v>
      </c>
      <c r="Z39" s="217"/>
    </row>
    <row r="40" spans="1:26" ht="13.5" thickBot="1">
      <c r="A40" s="299"/>
      <c r="B40" s="264"/>
      <c r="C40" s="152"/>
      <c r="D40" s="152"/>
      <c r="E40" s="152"/>
      <c r="F40" s="152"/>
      <c r="G40" s="152"/>
      <c r="H40" s="152"/>
      <c r="I40" s="152"/>
      <c r="J40" s="152"/>
      <c r="K40" s="152"/>
      <c r="L40" s="401"/>
      <c r="M40" s="419"/>
      <c r="N40" s="420"/>
      <c r="O40" s="409"/>
      <c r="P40" s="152"/>
      <c r="Q40" s="152"/>
      <c r="R40" s="152"/>
      <c r="S40" s="152"/>
      <c r="T40" s="152"/>
      <c r="U40" s="152"/>
      <c r="V40" s="153"/>
      <c r="W40" s="523"/>
      <c r="X40" s="518"/>
      <c r="Y40" s="167"/>
      <c r="Z40" s="217"/>
    </row>
    <row r="41" spans="1:26" ht="34.5" thickBot="1">
      <c r="A41" s="300"/>
      <c r="B41" s="395" t="s">
        <v>546</v>
      </c>
      <c r="C41" s="436">
        <f>SUM(C31:C35)</f>
        <v>688771</v>
      </c>
      <c r="D41" s="436">
        <f aca="true" t="shared" si="6" ref="D41:Y41">SUM(D31:D35)</f>
        <v>660779</v>
      </c>
      <c r="E41" s="436">
        <f t="shared" si="6"/>
        <v>219045</v>
      </c>
      <c r="F41" s="436">
        <f t="shared" si="6"/>
        <v>210464</v>
      </c>
      <c r="G41" s="436">
        <f t="shared" si="6"/>
        <v>384418</v>
      </c>
      <c r="H41" s="436">
        <f t="shared" si="6"/>
        <v>407616</v>
      </c>
      <c r="I41" s="436">
        <f t="shared" si="6"/>
        <v>463581</v>
      </c>
      <c r="J41" s="436">
        <f t="shared" si="6"/>
        <v>63683</v>
      </c>
      <c r="K41" s="436">
        <f t="shared" si="6"/>
        <v>227996</v>
      </c>
      <c r="L41" s="437">
        <f t="shared" si="6"/>
        <v>317550</v>
      </c>
      <c r="M41" s="438">
        <f t="shared" si="6"/>
        <v>1983811</v>
      </c>
      <c r="N41" s="439">
        <f t="shared" si="6"/>
        <v>1660092</v>
      </c>
      <c r="O41" s="440">
        <f t="shared" si="6"/>
        <v>139225</v>
      </c>
      <c r="P41" s="436">
        <f t="shared" si="6"/>
        <v>132265</v>
      </c>
      <c r="Q41" s="436">
        <f t="shared" si="6"/>
        <v>18200</v>
      </c>
      <c r="R41" s="436">
        <f t="shared" si="6"/>
        <v>0</v>
      </c>
      <c r="S41" s="436">
        <f t="shared" si="6"/>
        <v>0</v>
      </c>
      <c r="T41" s="436">
        <f t="shared" si="6"/>
        <v>442350</v>
      </c>
      <c r="U41" s="436">
        <f t="shared" si="6"/>
        <v>56453</v>
      </c>
      <c r="V41" s="437">
        <f t="shared" si="6"/>
        <v>243543</v>
      </c>
      <c r="W41" s="438">
        <f t="shared" si="6"/>
        <v>2197689</v>
      </c>
      <c r="X41" s="515">
        <f t="shared" si="6"/>
        <v>2478250</v>
      </c>
      <c r="Y41" s="441">
        <f t="shared" si="6"/>
        <v>3906997</v>
      </c>
      <c r="Z41" s="217"/>
    </row>
    <row r="42" spans="1:26" ht="13.5" thickBot="1">
      <c r="A42" s="421"/>
      <c r="B42" s="422"/>
      <c r="C42" s="423"/>
      <c r="D42" s="423"/>
      <c r="E42" s="423"/>
      <c r="F42" s="423"/>
      <c r="G42" s="423"/>
      <c r="H42" s="423"/>
      <c r="I42" s="423"/>
      <c r="J42" s="423"/>
      <c r="K42" s="423"/>
      <c r="L42" s="424"/>
      <c r="M42" s="425"/>
      <c r="N42" s="426"/>
      <c r="O42" s="427"/>
      <c r="P42" s="423"/>
      <c r="Q42" s="428"/>
      <c r="R42" s="428"/>
      <c r="S42" s="428"/>
      <c r="T42" s="428"/>
      <c r="U42" s="423"/>
      <c r="V42" s="429"/>
      <c r="W42" s="524"/>
      <c r="X42" s="519"/>
      <c r="Y42" s="430"/>
      <c r="Z42" s="217"/>
    </row>
    <row r="43" spans="1:28" ht="25.5" customHeight="1" thickBot="1">
      <c r="A43" s="300"/>
      <c r="B43" s="157" t="s">
        <v>122</v>
      </c>
      <c r="C43" s="158">
        <f aca="true" t="shared" si="7" ref="C43:Y43">C10+C41</f>
        <v>984937</v>
      </c>
      <c r="D43" s="158">
        <f t="shared" si="7"/>
        <v>866709</v>
      </c>
      <c r="E43" s="158">
        <f t="shared" si="7"/>
        <v>303334</v>
      </c>
      <c r="F43" s="158">
        <f t="shared" si="7"/>
        <v>277084</v>
      </c>
      <c r="G43" s="158">
        <f t="shared" si="7"/>
        <v>653500</v>
      </c>
      <c r="H43" s="158">
        <f t="shared" si="7"/>
        <v>600702</v>
      </c>
      <c r="I43" s="158">
        <f t="shared" si="7"/>
        <v>463581</v>
      </c>
      <c r="J43" s="158">
        <f t="shared" si="7"/>
        <v>63683</v>
      </c>
      <c r="K43" s="158">
        <f t="shared" si="7"/>
        <v>227996</v>
      </c>
      <c r="L43" s="431">
        <f t="shared" si="7"/>
        <v>317550</v>
      </c>
      <c r="M43" s="433">
        <f t="shared" si="7"/>
        <v>2633348</v>
      </c>
      <c r="N43" s="71">
        <f t="shared" si="7"/>
        <v>2125728</v>
      </c>
      <c r="O43" s="432">
        <f t="shared" si="7"/>
        <v>139225</v>
      </c>
      <c r="P43" s="158">
        <f t="shared" si="7"/>
        <v>132265</v>
      </c>
      <c r="Q43" s="158">
        <f t="shared" si="7"/>
        <v>18200</v>
      </c>
      <c r="R43" s="158">
        <f t="shared" si="7"/>
        <v>0</v>
      </c>
      <c r="S43" s="158">
        <f t="shared" si="7"/>
        <v>0</v>
      </c>
      <c r="T43" s="158">
        <f t="shared" si="7"/>
        <v>442350</v>
      </c>
      <c r="U43" s="158">
        <f t="shared" si="7"/>
        <v>56453</v>
      </c>
      <c r="V43" s="431">
        <f t="shared" si="7"/>
        <v>243543</v>
      </c>
      <c r="W43" s="433">
        <f t="shared" si="7"/>
        <v>2847226</v>
      </c>
      <c r="X43" s="517">
        <f t="shared" si="7"/>
        <v>2943886</v>
      </c>
      <c r="Y43" s="434">
        <f t="shared" si="7"/>
        <v>4473027</v>
      </c>
      <c r="Z43" s="218"/>
      <c r="AA43" t="e">
        <f>#REF!+M25+#REF!+M28+M33+M35</f>
        <v>#REF!</v>
      </c>
      <c r="AB43" t="e">
        <f>#REF!+N25+#REF!+N28+N33+N35</f>
        <v>#REF!</v>
      </c>
    </row>
    <row r="44" spans="1:28" ht="36.75" customHeight="1" thickBot="1">
      <c r="A44" s="300"/>
      <c r="B44" s="117" t="s">
        <v>123</v>
      </c>
      <c r="C44" s="159"/>
      <c r="D44" s="159"/>
      <c r="E44" s="159"/>
      <c r="F44" s="159"/>
      <c r="G44" s="159"/>
      <c r="H44" s="159"/>
      <c r="I44" s="159">
        <f>I39</f>
        <v>393964</v>
      </c>
      <c r="J44" s="159">
        <f>J39</f>
        <v>0</v>
      </c>
      <c r="K44" s="159"/>
      <c r="L44" s="402"/>
      <c r="M44" s="414">
        <f t="shared" si="1"/>
        <v>393964</v>
      </c>
      <c r="N44" s="415">
        <f t="shared" si="2"/>
        <v>0</v>
      </c>
      <c r="O44" s="382"/>
      <c r="P44" s="216"/>
      <c r="Q44" s="216"/>
      <c r="R44" s="216"/>
      <c r="S44" s="216"/>
      <c r="T44" s="216"/>
      <c r="U44" s="159"/>
      <c r="V44" s="160"/>
      <c r="W44" s="521">
        <f>M44+U44+O44+Q44</f>
        <v>393964</v>
      </c>
      <c r="X44" s="513">
        <f t="shared" si="4"/>
        <v>0</v>
      </c>
      <c r="Y44" s="161">
        <v>796800</v>
      </c>
      <c r="Z44" s="219"/>
      <c r="AA44" t="e">
        <f>#REF!+W25+#REF!+W28+W33+W35</f>
        <v>#REF!</v>
      </c>
      <c r="AB44" t="e">
        <f>#REF!+X25+#REF!+X28+X33+X35</f>
        <v>#REF!</v>
      </c>
    </row>
    <row r="45" spans="1:28" ht="25.5" customHeight="1" thickBot="1">
      <c r="A45" s="300"/>
      <c r="B45" s="162" t="s">
        <v>124</v>
      </c>
      <c r="C45" s="442">
        <f aca="true" t="shared" si="8" ref="C45:J45">C43-C44</f>
        <v>984937</v>
      </c>
      <c r="D45" s="442">
        <f t="shared" si="8"/>
        <v>866709</v>
      </c>
      <c r="E45" s="442">
        <f t="shared" si="8"/>
        <v>303334</v>
      </c>
      <c r="F45" s="442">
        <f t="shared" si="8"/>
        <v>277084</v>
      </c>
      <c r="G45" s="442">
        <f t="shared" si="8"/>
        <v>653500</v>
      </c>
      <c r="H45" s="442">
        <f t="shared" si="8"/>
        <v>600702</v>
      </c>
      <c r="I45" s="442">
        <f t="shared" si="8"/>
        <v>69617</v>
      </c>
      <c r="J45" s="442">
        <f t="shared" si="8"/>
        <v>63683</v>
      </c>
      <c r="K45" s="442">
        <f aca="true" t="shared" si="9" ref="K45:Y45">K43-K44</f>
        <v>227996</v>
      </c>
      <c r="L45" s="443">
        <f t="shared" si="9"/>
        <v>317550</v>
      </c>
      <c r="M45" s="444">
        <f t="shared" si="9"/>
        <v>2239384</v>
      </c>
      <c r="N45" s="445">
        <f t="shared" si="9"/>
        <v>2125728</v>
      </c>
      <c r="O45" s="446">
        <f t="shared" si="9"/>
        <v>139225</v>
      </c>
      <c r="P45" s="442">
        <f t="shared" si="9"/>
        <v>132265</v>
      </c>
      <c r="Q45" s="442">
        <f t="shared" si="9"/>
        <v>18200</v>
      </c>
      <c r="R45" s="442">
        <f t="shared" si="9"/>
        <v>0</v>
      </c>
      <c r="S45" s="442">
        <f>S43-S44</f>
        <v>0</v>
      </c>
      <c r="T45" s="442">
        <f>T43-T44</f>
        <v>442350</v>
      </c>
      <c r="U45" s="442">
        <f t="shared" si="9"/>
        <v>56453</v>
      </c>
      <c r="V45" s="447">
        <f t="shared" si="9"/>
        <v>243543</v>
      </c>
      <c r="W45" s="444">
        <f t="shared" si="9"/>
        <v>2453262</v>
      </c>
      <c r="X45" s="448">
        <f t="shared" si="9"/>
        <v>2943886</v>
      </c>
      <c r="Y45" s="448">
        <f t="shared" si="9"/>
        <v>3676227</v>
      </c>
      <c r="Z45" s="219"/>
      <c r="AA45" s="220">
        <f>C45+E45+G45+I45+K45</f>
        <v>2239384</v>
      </c>
      <c r="AB45" s="220">
        <f>D45+F45+H45+J45+L45</f>
        <v>2125728</v>
      </c>
    </row>
    <row r="46" spans="2:28" ht="12.75"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>
        <f>M45+O45+U45+Q45</f>
        <v>2453262</v>
      </c>
      <c r="AB46">
        <f>N45+P45+V45+R45</f>
        <v>2501536</v>
      </c>
    </row>
    <row r="47" spans="15:26" ht="12.75"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</row>
  </sheetData>
  <mergeCells count="14">
    <mergeCell ref="A5:A6"/>
    <mergeCell ref="W5:X5"/>
    <mergeCell ref="Y5:Y6"/>
    <mergeCell ref="B2:U2"/>
    <mergeCell ref="C5:D5"/>
    <mergeCell ref="E5:F5"/>
    <mergeCell ref="G5:H5"/>
    <mergeCell ref="M5:N5"/>
    <mergeCell ref="U5:V5"/>
    <mergeCell ref="I5:J5"/>
    <mergeCell ref="O5:P5"/>
    <mergeCell ref="K5:L5"/>
    <mergeCell ref="Q5:R5"/>
    <mergeCell ref="S5:T5"/>
  </mergeCells>
  <printOptions/>
  <pageMargins left="0" right="0" top="0.3937007874015748" bottom="0.3937007874015748" header="0.5118110236220472" footer="0.5118110236220472"/>
  <pageSetup horizontalDpi="120" verticalDpi="12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7"/>
  <sheetViews>
    <sheetView workbookViewId="0" topLeftCell="G22">
      <selection activeCell="AA47" sqref="AA47"/>
    </sheetView>
  </sheetViews>
  <sheetFormatPr defaultColWidth="9.00390625" defaultRowHeight="12.75"/>
  <cols>
    <col min="1" max="1" width="4.875" style="0" customWidth="1"/>
    <col min="2" max="2" width="14.375" style="0" customWidth="1"/>
    <col min="3" max="20" width="6.375" style="0" customWidth="1"/>
    <col min="21" max="30" width="6.75390625" style="0" customWidth="1"/>
    <col min="31" max="31" width="6.375" style="0" customWidth="1"/>
  </cols>
  <sheetData>
    <row r="1" spans="2:31" ht="12.75"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687" t="s">
        <v>19</v>
      </c>
      <c r="X1" s="687"/>
      <c r="Y1" s="687"/>
      <c r="Z1" s="687"/>
      <c r="AA1" s="687"/>
      <c r="AB1" s="687"/>
      <c r="AC1" s="687"/>
      <c r="AD1" s="136"/>
      <c r="AE1" s="136"/>
    </row>
    <row r="2" spans="2:31" ht="12.75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231"/>
      <c r="X2" s="231"/>
      <c r="Y2" s="231"/>
      <c r="Z2" s="231"/>
      <c r="AA2" s="231"/>
      <c r="AB2" s="231"/>
      <c r="AC2" s="231"/>
      <c r="AD2" s="136"/>
      <c r="AE2" s="136"/>
    </row>
    <row r="3" spans="2:31" ht="12.75">
      <c r="B3" s="703" t="s">
        <v>559</v>
      </c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  <c r="R3" s="703"/>
      <c r="S3" s="703"/>
      <c r="T3" s="703"/>
      <c r="U3" s="703"/>
      <c r="V3" s="703"/>
      <c r="W3" s="703"/>
      <c r="X3" s="178"/>
      <c r="Y3" s="178"/>
      <c r="Z3" s="178"/>
      <c r="AA3" s="178"/>
      <c r="AB3" s="178"/>
      <c r="AC3" s="214"/>
      <c r="AD3" s="214"/>
      <c r="AE3" s="214"/>
    </row>
    <row r="4" spans="2:31" ht="12.75"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14"/>
      <c r="AD4" s="214"/>
      <c r="AE4" s="214"/>
    </row>
    <row r="5" spans="2:31" ht="12.75"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 t="s">
        <v>20</v>
      </c>
      <c r="AD5" s="214"/>
      <c r="AE5" s="214"/>
    </row>
    <row r="6" spans="2:31" ht="13.5" thickBot="1">
      <c r="B6" s="214"/>
      <c r="C6" s="676" t="s">
        <v>560</v>
      </c>
      <c r="D6" s="676"/>
      <c r="E6" s="676"/>
      <c r="F6" s="676"/>
      <c r="G6" s="676"/>
      <c r="H6" s="676"/>
      <c r="I6" s="676"/>
      <c r="J6" s="676"/>
      <c r="K6" s="676"/>
      <c r="L6" s="676"/>
      <c r="M6" s="676"/>
      <c r="N6" s="676"/>
      <c r="O6" s="676"/>
      <c r="P6" s="676"/>
      <c r="Q6" s="676"/>
      <c r="R6" s="676"/>
      <c r="S6" s="676"/>
      <c r="T6" s="676"/>
      <c r="U6" s="676"/>
      <c r="V6" s="676"/>
      <c r="W6" s="676"/>
      <c r="X6" s="233"/>
      <c r="Y6" s="233"/>
      <c r="Z6" s="233"/>
      <c r="AA6" s="233"/>
      <c r="AB6" s="233"/>
      <c r="AC6" s="214"/>
      <c r="AD6" s="214"/>
      <c r="AE6" s="214"/>
    </row>
    <row r="7" spans="1:31" ht="27.75" customHeight="1" thickBot="1">
      <c r="A7" s="698" t="s">
        <v>300</v>
      </c>
      <c r="B7" s="684" t="s">
        <v>2</v>
      </c>
      <c r="C7" s="710" t="s">
        <v>603</v>
      </c>
      <c r="D7" s="711"/>
      <c r="E7" s="710" t="s">
        <v>21</v>
      </c>
      <c r="F7" s="711"/>
      <c r="G7" s="710" t="s">
        <v>310</v>
      </c>
      <c r="H7" s="711"/>
      <c r="I7" s="710" t="s">
        <v>311</v>
      </c>
      <c r="J7" s="711"/>
      <c r="K7" s="710" t="s">
        <v>131</v>
      </c>
      <c r="L7" s="711"/>
      <c r="M7" s="710" t="s">
        <v>312</v>
      </c>
      <c r="N7" s="711"/>
      <c r="O7" s="710" t="s">
        <v>118</v>
      </c>
      <c r="P7" s="712"/>
      <c r="Q7" s="710" t="s">
        <v>313</v>
      </c>
      <c r="R7" s="682"/>
      <c r="S7" s="678" t="s">
        <v>604</v>
      </c>
      <c r="T7" s="714"/>
      <c r="U7" s="713" t="s">
        <v>126</v>
      </c>
      <c r="V7" s="714"/>
      <c r="W7" s="713" t="s">
        <v>569</v>
      </c>
      <c r="X7" s="677"/>
      <c r="Y7" s="713" t="s">
        <v>127</v>
      </c>
      <c r="Z7" s="714"/>
      <c r="AA7" s="713" t="s">
        <v>607</v>
      </c>
      <c r="AB7" s="714"/>
      <c r="AC7" s="690" t="s">
        <v>564</v>
      </c>
      <c r="AD7" s="708" t="s">
        <v>565</v>
      </c>
      <c r="AE7" s="224"/>
    </row>
    <row r="8" spans="1:31" ht="19.5" thickBot="1">
      <c r="A8" s="686"/>
      <c r="B8" s="685"/>
      <c r="C8" s="234" t="s">
        <v>566</v>
      </c>
      <c r="D8" s="234" t="s">
        <v>568</v>
      </c>
      <c r="E8" s="234" t="s">
        <v>566</v>
      </c>
      <c r="F8" s="234" t="s">
        <v>568</v>
      </c>
      <c r="G8" s="234" t="s">
        <v>566</v>
      </c>
      <c r="H8" s="234" t="s">
        <v>568</v>
      </c>
      <c r="I8" s="234" t="s">
        <v>566</v>
      </c>
      <c r="J8" s="234" t="s">
        <v>568</v>
      </c>
      <c r="K8" s="234" t="s">
        <v>566</v>
      </c>
      <c r="L8" s="234" t="s">
        <v>568</v>
      </c>
      <c r="M8" s="234" t="s">
        <v>566</v>
      </c>
      <c r="N8" s="234" t="s">
        <v>568</v>
      </c>
      <c r="O8" s="234" t="s">
        <v>566</v>
      </c>
      <c r="P8" s="234" t="s">
        <v>568</v>
      </c>
      <c r="Q8" s="234" t="s">
        <v>566</v>
      </c>
      <c r="R8" s="234" t="s">
        <v>568</v>
      </c>
      <c r="S8" s="234" t="s">
        <v>566</v>
      </c>
      <c r="T8" s="598" t="s">
        <v>568</v>
      </c>
      <c r="U8" s="600" t="s">
        <v>566</v>
      </c>
      <c r="V8" s="531" t="s">
        <v>568</v>
      </c>
      <c r="W8" s="599" t="s">
        <v>566</v>
      </c>
      <c r="X8" s="598" t="s">
        <v>568</v>
      </c>
      <c r="Y8" s="600" t="s">
        <v>566</v>
      </c>
      <c r="Z8" s="531" t="s">
        <v>568</v>
      </c>
      <c r="AA8" s="597" t="s">
        <v>566</v>
      </c>
      <c r="AB8" s="592" t="s">
        <v>568</v>
      </c>
      <c r="AC8" s="681"/>
      <c r="AD8" s="709"/>
      <c r="AE8" s="224"/>
    </row>
    <row r="9" spans="1:31" ht="12.75">
      <c r="A9" s="376"/>
      <c r="B9" s="451"/>
      <c r="C9" s="455"/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6"/>
      <c r="Q9" s="456"/>
      <c r="R9" s="456"/>
      <c r="S9" s="455"/>
      <c r="T9" s="460"/>
      <c r="U9" s="472"/>
      <c r="V9" s="460"/>
      <c r="W9" s="457"/>
      <c r="X9" s="460"/>
      <c r="Y9" s="472"/>
      <c r="Z9" s="457"/>
      <c r="AA9" s="472"/>
      <c r="AB9" s="457"/>
      <c r="AC9" s="458"/>
      <c r="AD9" s="459"/>
      <c r="AE9" s="224"/>
    </row>
    <row r="10" spans="1:31" ht="12.75">
      <c r="A10" s="296" t="s">
        <v>357</v>
      </c>
      <c r="B10" s="250" t="s">
        <v>13</v>
      </c>
      <c r="C10" s="237">
        <v>40650</v>
      </c>
      <c r="D10" s="237">
        <v>30970</v>
      </c>
      <c r="E10" s="237"/>
      <c r="F10" s="237"/>
      <c r="G10" s="237">
        <v>587125</v>
      </c>
      <c r="H10" s="237">
        <v>434666</v>
      </c>
      <c r="I10" s="237"/>
      <c r="J10" s="237"/>
      <c r="K10" s="237"/>
      <c r="L10" s="237"/>
      <c r="M10" s="237"/>
      <c r="N10" s="237"/>
      <c r="O10" s="237"/>
      <c r="P10" s="238"/>
      <c r="Q10" s="237">
        <v>2607</v>
      </c>
      <c r="R10" s="462"/>
      <c r="S10" s="243"/>
      <c r="T10" s="454"/>
      <c r="U10" s="485">
        <f>C10+E10+G10+I10+K10+M10+O10+Q10+S10</f>
        <v>630382</v>
      </c>
      <c r="V10" s="484">
        <f>D10+F10+H10+J10+L10+N10+P10+R10+T10</f>
        <v>465636</v>
      </c>
      <c r="W10" s="462">
        <v>19155</v>
      </c>
      <c r="X10" s="239">
        <v>0</v>
      </c>
      <c r="Y10" s="253">
        <f>U10+W10</f>
        <v>649537</v>
      </c>
      <c r="Z10" s="469">
        <f>V10+X10</f>
        <v>465636</v>
      </c>
      <c r="AA10" s="253"/>
      <c r="AB10" s="469"/>
      <c r="AC10" s="235">
        <v>566030</v>
      </c>
      <c r="AD10" s="240">
        <v>0</v>
      </c>
      <c r="AE10" s="224"/>
    </row>
    <row r="11" spans="1:31" ht="13.5" thickBot="1">
      <c r="A11" s="299"/>
      <c r="B11" s="264"/>
      <c r="C11" s="463"/>
      <c r="D11" s="463"/>
      <c r="E11" s="463"/>
      <c r="F11" s="463"/>
      <c r="G11" s="463"/>
      <c r="H11" s="463"/>
      <c r="I11" s="463"/>
      <c r="J11" s="463"/>
      <c r="K11" s="463"/>
      <c r="L11" s="463"/>
      <c r="M11" s="463"/>
      <c r="N11" s="463"/>
      <c r="O11" s="463"/>
      <c r="P11" s="464"/>
      <c r="Q11" s="463"/>
      <c r="R11" s="470"/>
      <c r="S11" s="463"/>
      <c r="T11" s="465"/>
      <c r="U11" s="507"/>
      <c r="V11" s="508"/>
      <c r="W11" s="470"/>
      <c r="X11" s="465"/>
      <c r="Y11" s="507"/>
      <c r="Z11" s="511"/>
      <c r="AA11" s="507"/>
      <c r="AB11" s="511"/>
      <c r="AC11" s="255"/>
      <c r="AD11" s="466"/>
      <c r="AE11" s="224"/>
    </row>
    <row r="12" spans="1:31" ht="20.25" customHeight="1" thickBot="1">
      <c r="A12" s="493"/>
      <c r="B12" s="256" t="s">
        <v>561</v>
      </c>
      <c r="C12" s="257">
        <f>SUM(C10:C11)</f>
        <v>40650</v>
      </c>
      <c r="D12" s="257">
        <f aca="true" t="shared" si="0" ref="D12:AD12">SUM(D10:D11)</f>
        <v>30970</v>
      </c>
      <c r="E12" s="257">
        <f t="shared" si="0"/>
        <v>0</v>
      </c>
      <c r="F12" s="257">
        <f t="shared" si="0"/>
        <v>0</v>
      </c>
      <c r="G12" s="257">
        <f t="shared" si="0"/>
        <v>587125</v>
      </c>
      <c r="H12" s="257">
        <f t="shared" si="0"/>
        <v>434666</v>
      </c>
      <c r="I12" s="257">
        <f t="shared" si="0"/>
        <v>0</v>
      </c>
      <c r="J12" s="257">
        <f t="shared" si="0"/>
        <v>0</v>
      </c>
      <c r="K12" s="257">
        <f t="shared" si="0"/>
        <v>0</v>
      </c>
      <c r="L12" s="257">
        <f t="shared" si="0"/>
        <v>0</v>
      </c>
      <c r="M12" s="257">
        <f t="shared" si="0"/>
        <v>0</v>
      </c>
      <c r="N12" s="257">
        <f t="shared" si="0"/>
        <v>0</v>
      </c>
      <c r="O12" s="257">
        <f t="shared" si="0"/>
        <v>0</v>
      </c>
      <c r="P12" s="257">
        <f t="shared" si="0"/>
        <v>0</v>
      </c>
      <c r="Q12" s="257">
        <f t="shared" si="0"/>
        <v>2607</v>
      </c>
      <c r="R12" s="262">
        <f t="shared" si="0"/>
        <v>0</v>
      </c>
      <c r="S12" s="262">
        <f>SUM(S10:S11)</f>
        <v>0</v>
      </c>
      <c r="T12" s="262">
        <f>SUM(T10:T11)</f>
        <v>0</v>
      </c>
      <c r="U12" s="473">
        <f t="shared" si="0"/>
        <v>630382</v>
      </c>
      <c r="V12" s="263">
        <f t="shared" si="0"/>
        <v>465636</v>
      </c>
      <c r="W12" s="467">
        <f t="shared" si="0"/>
        <v>19155</v>
      </c>
      <c r="X12" s="263">
        <f t="shared" si="0"/>
        <v>0</v>
      </c>
      <c r="Y12" s="467">
        <f t="shared" si="0"/>
        <v>649537</v>
      </c>
      <c r="Z12" s="262">
        <f t="shared" si="0"/>
        <v>465636</v>
      </c>
      <c r="AA12" s="473">
        <f t="shared" si="0"/>
        <v>0</v>
      </c>
      <c r="AB12" s="258">
        <f t="shared" si="0"/>
        <v>0</v>
      </c>
      <c r="AC12" s="467">
        <f t="shared" si="0"/>
        <v>566030</v>
      </c>
      <c r="AD12" s="263">
        <f t="shared" si="0"/>
        <v>0</v>
      </c>
      <c r="AE12" s="224"/>
    </row>
    <row r="13" spans="1:31" ht="12.75">
      <c r="A13" s="388"/>
      <c r="B13" s="242"/>
      <c r="C13" s="487"/>
      <c r="D13" s="487"/>
      <c r="E13" s="487"/>
      <c r="F13" s="487"/>
      <c r="G13" s="487"/>
      <c r="H13" s="487"/>
      <c r="I13" s="487"/>
      <c r="J13" s="487"/>
      <c r="K13" s="487"/>
      <c r="L13" s="487"/>
      <c r="M13" s="487"/>
      <c r="N13" s="487"/>
      <c r="O13" s="487"/>
      <c r="P13" s="488"/>
      <c r="Q13" s="487"/>
      <c r="R13" s="489"/>
      <c r="S13" s="487"/>
      <c r="T13" s="491"/>
      <c r="U13" s="490"/>
      <c r="V13" s="491"/>
      <c r="W13" s="489"/>
      <c r="X13" s="491"/>
      <c r="Y13" s="490"/>
      <c r="Z13" s="489"/>
      <c r="AA13" s="490"/>
      <c r="AB13" s="489"/>
      <c r="AC13" s="368"/>
      <c r="AD13" s="492"/>
      <c r="AE13" s="224"/>
    </row>
    <row r="14" spans="1:31" ht="12.75">
      <c r="A14" s="298" t="s">
        <v>360</v>
      </c>
      <c r="B14" s="452" t="s">
        <v>6</v>
      </c>
      <c r="C14" s="243">
        <v>5100</v>
      </c>
      <c r="D14" s="243">
        <v>6000</v>
      </c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453"/>
      <c r="Q14" s="243"/>
      <c r="R14" s="461"/>
      <c r="S14" s="243"/>
      <c r="T14" s="454"/>
      <c r="U14" s="485">
        <f>C14+E14+G14+I14+K14+M14+O14+Q14+S14</f>
        <v>5100</v>
      </c>
      <c r="V14" s="484">
        <f>D14+F14+H14+J14+L14+N14+P14+R14+T14</f>
        <v>6000</v>
      </c>
      <c r="W14" s="461">
        <v>33907</v>
      </c>
      <c r="X14" s="454"/>
      <c r="Y14" s="485">
        <f aca="true" t="shared" si="1" ref="Y14:Z24">U14+W14</f>
        <v>39007</v>
      </c>
      <c r="Z14" s="483">
        <f t="shared" si="1"/>
        <v>6000</v>
      </c>
      <c r="AA14" s="485">
        <v>38849</v>
      </c>
      <c r="AB14" s="483">
        <v>68128</v>
      </c>
      <c r="AC14" s="222">
        <v>5900</v>
      </c>
      <c r="AD14" s="241">
        <v>79852</v>
      </c>
      <c r="AE14" s="224"/>
    </row>
    <row r="15" spans="1:31" ht="12.75">
      <c r="A15" s="298"/>
      <c r="B15" s="452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453"/>
      <c r="Q15" s="243"/>
      <c r="R15" s="461"/>
      <c r="S15" s="243"/>
      <c r="T15" s="454"/>
      <c r="U15" s="485"/>
      <c r="V15" s="484"/>
      <c r="W15" s="461"/>
      <c r="X15" s="454"/>
      <c r="Y15" s="485"/>
      <c r="Z15" s="483"/>
      <c r="AA15" s="485"/>
      <c r="AB15" s="483"/>
      <c r="AC15" s="222"/>
      <c r="AD15" s="241"/>
      <c r="AE15" s="224"/>
    </row>
    <row r="16" spans="1:31" ht="12.75">
      <c r="A16" s="296" t="s">
        <v>361</v>
      </c>
      <c r="B16" s="236" t="s">
        <v>7</v>
      </c>
      <c r="C16" s="237">
        <v>22000</v>
      </c>
      <c r="D16" s="237">
        <v>28250</v>
      </c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8"/>
      <c r="Q16" s="237"/>
      <c r="R16" s="462"/>
      <c r="S16" s="237"/>
      <c r="T16" s="239"/>
      <c r="U16" s="485">
        <f aca="true" t="shared" si="2" ref="U16:U28">C16+E16+G16+I16+K16+M16+O16+Q16+S16</f>
        <v>22000</v>
      </c>
      <c r="V16" s="484">
        <f aca="true" t="shared" si="3" ref="V16:V26">D16+F16+H16+J16+L16+N16+P16+R16+T16</f>
        <v>28250</v>
      </c>
      <c r="W16" s="462">
        <v>104279</v>
      </c>
      <c r="X16" s="454"/>
      <c r="Y16" s="485">
        <f t="shared" si="1"/>
        <v>126279</v>
      </c>
      <c r="Z16" s="483">
        <f t="shared" si="1"/>
        <v>28250</v>
      </c>
      <c r="AA16" s="485">
        <v>121452</v>
      </c>
      <c r="AB16" s="483">
        <v>212446</v>
      </c>
      <c r="AC16" s="235">
        <v>20090</v>
      </c>
      <c r="AD16" s="241">
        <v>226568</v>
      </c>
      <c r="AE16" s="224"/>
    </row>
    <row r="17" spans="1:31" ht="12.75">
      <c r="A17" s="296"/>
      <c r="B17" s="236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8"/>
      <c r="Q17" s="237"/>
      <c r="R17" s="462"/>
      <c r="S17" s="237"/>
      <c r="T17" s="239"/>
      <c r="U17" s="485"/>
      <c r="V17" s="484"/>
      <c r="W17" s="462"/>
      <c r="X17" s="454"/>
      <c r="Y17" s="485"/>
      <c r="Z17" s="483"/>
      <c r="AA17" s="485"/>
      <c r="AB17" s="483"/>
      <c r="AC17" s="235"/>
      <c r="AD17" s="241"/>
      <c r="AE17" s="224"/>
    </row>
    <row r="18" spans="1:31" ht="12.75">
      <c r="A18" s="296" t="s">
        <v>362</v>
      </c>
      <c r="B18" s="236" t="s">
        <v>8</v>
      </c>
      <c r="C18" s="237">
        <v>1250</v>
      </c>
      <c r="D18" s="237">
        <v>0</v>
      </c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8"/>
      <c r="Q18" s="237"/>
      <c r="R18" s="462"/>
      <c r="S18" s="237"/>
      <c r="T18" s="239"/>
      <c r="U18" s="485">
        <f t="shared" si="2"/>
        <v>1250</v>
      </c>
      <c r="V18" s="484">
        <f t="shared" si="3"/>
        <v>0</v>
      </c>
      <c r="W18" s="462">
        <v>16225</v>
      </c>
      <c r="X18" s="454"/>
      <c r="Y18" s="485">
        <f t="shared" si="1"/>
        <v>17475</v>
      </c>
      <c r="Z18" s="483">
        <f t="shared" si="1"/>
        <v>0</v>
      </c>
      <c r="AA18" s="485">
        <v>6360</v>
      </c>
      <c r="AB18" s="483">
        <v>0</v>
      </c>
      <c r="AC18" s="235">
        <v>2940</v>
      </c>
      <c r="AD18" s="241">
        <v>34671</v>
      </c>
      <c r="AE18" s="224"/>
    </row>
    <row r="19" spans="1:31" ht="12.75">
      <c r="A19" s="296"/>
      <c r="B19" s="236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8"/>
      <c r="Q19" s="237"/>
      <c r="R19" s="462"/>
      <c r="S19" s="237"/>
      <c r="T19" s="239"/>
      <c r="U19" s="485"/>
      <c r="V19" s="484"/>
      <c r="W19" s="462"/>
      <c r="X19" s="454"/>
      <c r="Y19" s="485"/>
      <c r="Z19" s="483"/>
      <c r="AA19" s="485"/>
      <c r="AB19" s="483"/>
      <c r="AC19" s="235"/>
      <c r="AD19" s="241"/>
      <c r="AE19" s="224"/>
    </row>
    <row r="20" spans="1:31" ht="12.75">
      <c r="A20" s="296" t="s">
        <v>363</v>
      </c>
      <c r="B20" s="236" t="s">
        <v>9</v>
      </c>
      <c r="C20" s="237">
        <v>5980</v>
      </c>
      <c r="D20" s="237">
        <v>4740</v>
      </c>
      <c r="E20" s="237"/>
      <c r="F20" s="237"/>
      <c r="G20" s="237"/>
      <c r="H20" s="237">
        <v>5450</v>
      </c>
      <c r="I20" s="237"/>
      <c r="J20" s="237"/>
      <c r="K20" s="237"/>
      <c r="L20" s="237"/>
      <c r="M20" s="237"/>
      <c r="N20" s="237"/>
      <c r="O20" s="237"/>
      <c r="P20" s="238"/>
      <c r="Q20" s="237">
        <v>5829</v>
      </c>
      <c r="R20" s="462"/>
      <c r="S20" s="237"/>
      <c r="T20" s="239"/>
      <c r="U20" s="485">
        <f t="shared" si="2"/>
        <v>11809</v>
      </c>
      <c r="V20" s="484">
        <f t="shared" si="3"/>
        <v>10190</v>
      </c>
      <c r="W20" s="462">
        <v>46318</v>
      </c>
      <c r="X20" s="454"/>
      <c r="Y20" s="485">
        <f t="shared" si="1"/>
        <v>58127</v>
      </c>
      <c r="Z20" s="483">
        <f t="shared" si="1"/>
        <v>10190</v>
      </c>
      <c r="AA20" s="485">
        <v>43859</v>
      </c>
      <c r="AB20" s="483">
        <v>91203</v>
      </c>
      <c r="AC20" s="235">
        <v>9291</v>
      </c>
      <c r="AD20" s="241">
        <v>90182</v>
      </c>
      <c r="AE20" s="224"/>
    </row>
    <row r="21" spans="1:31" ht="12.75">
      <c r="A21" s="296"/>
      <c r="B21" s="236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8"/>
      <c r="Q21" s="237"/>
      <c r="R21" s="462"/>
      <c r="S21" s="237"/>
      <c r="T21" s="239"/>
      <c r="U21" s="485"/>
      <c r="V21" s="484"/>
      <c r="W21" s="462"/>
      <c r="X21" s="454"/>
      <c r="Y21" s="485"/>
      <c r="Z21" s="483"/>
      <c r="AA21" s="485"/>
      <c r="AB21" s="483"/>
      <c r="AC21" s="235"/>
      <c r="AD21" s="241"/>
      <c r="AE21" s="224"/>
    </row>
    <row r="22" spans="1:31" ht="12.75">
      <c r="A22" s="296" t="s">
        <v>364</v>
      </c>
      <c r="B22" s="236" t="s">
        <v>10</v>
      </c>
      <c r="C22" s="237">
        <v>5900</v>
      </c>
      <c r="D22" s="237">
        <v>6950</v>
      </c>
      <c r="E22" s="237"/>
      <c r="F22" s="237"/>
      <c r="G22" s="237">
        <v>8243</v>
      </c>
      <c r="H22" s="237">
        <v>9243</v>
      </c>
      <c r="I22" s="237"/>
      <c r="J22" s="237"/>
      <c r="K22" s="237"/>
      <c r="L22" s="237"/>
      <c r="M22" s="237"/>
      <c r="N22" s="237"/>
      <c r="O22" s="237"/>
      <c r="P22" s="238"/>
      <c r="Q22" s="237">
        <v>2956</v>
      </c>
      <c r="R22" s="462"/>
      <c r="S22" s="237"/>
      <c r="T22" s="239"/>
      <c r="U22" s="485">
        <f t="shared" si="2"/>
        <v>17099</v>
      </c>
      <c r="V22" s="484">
        <f t="shared" si="3"/>
        <v>16193</v>
      </c>
      <c r="W22" s="462">
        <v>11986</v>
      </c>
      <c r="X22" s="454"/>
      <c r="Y22" s="485">
        <f t="shared" si="1"/>
        <v>29085</v>
      </c>
      <c r="Z22" s="483">
        <f t="shared" si="1"/>
        <v>16193</v>
      </c>
      <c r="AA22" s="485">
        <v>16415</v>
      </c>
      <c r="AB22" s="483">
        <v>33383</v>
      </c>
      <c r="AC22" s="235">
        <v>5700</v>
      </c>
      <c r="AD22" s="241">
        <v>30762</v>
      </c>
      <c r="AE22" s="224"/>
    </row>
    <row r="23" spans="1:31" ht="12.75">
      <c r="A23" s="296"/>
      <c r="B23" s="236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8"/>
      <c r="Q23" s="237"/>
      <c r="R23" s="462"/>
      <c r="S23" s="243"/>
      <c r="T23" s="454"/>
      <c r="U23" s="485"/>
      <c r="V23" s="484"/>
      <c r="W23" s="462"/>
      <c r="X23" s="454"/>
      <c r="Y23" s="485"/>
      <c r="Z23" s="483"/>
      <c r="AA23" s="485"/>
      <c r="AB23" s="483"/>
      <c r="AC23" s="235"/>
      <c r="AD23" s="241"/>
      <c r="AE23" s="224"/>
    </row>
    <row r="24" spans="1:31" ht="12.75">
      <c r="A24" s="296" t="s">
        <v>365</v>
      </c>
      <c r="B24" s="236" t="s">
        <v>11</v>
      </c>
      <c r="C24" s="237">
        <v>44040</v>
      </c>
      <c r="D24" s="237">
        <v>21010</v>
      </c>
      <c r="E24" s="237"/>
      <c r="F24" s="237"/>
      <c r="G24" s="237">
        <v>16233</v>
      </c>
      <c r="H24" s="237">
        <v>17786</v>
      </c>
      <c r="I24" s="237"/>
      <c r="J24" s="237"/>
      <c r="K24" s="237"/>
      <c r="L24" s="237"/>
      <c r="M24" s="237"/>
      <c r="N24" s="237"/>
      <c r="O24" s="237"/>
      <c r="P24" s="238"/>
      <c r="Q24" s="237">
        <v>2475</v>
      </c>
      <c r="R24" s="462"/>
      <c r="S24" s="243"/>
      <c r="T24" s="454"/>
      <c r="U24" s="485">
        <f t="shared" si="2"/>
        <v>62748</v>
      </c>
      <c r="V24" s="484">
        <f t="shared" si="3"/>
        <v>38796</v>
      </c>
      <c r="W24" s="462">
        <v>40958</v>
      </c>
      <c r="X24" s="454"/>
      <c r="Y24" s="485">
        <f t="shared" si="1"/>
        <v>103706</v>
      </c>
      <c r="Z24" s="483">
        <f t="shared" si="1"/>
        <v>38796</v>
      </c>
      <c r="AA24" s="485">
        <v>46904</v>
      </c>
      <c r="AB24" s="483">
        <v>84923</v>
      </c>
      <c r="AC24" s="235">
        <v>73545</v>
      </c>
      <c r="AD24" s="241">
        <v>81065</v>
      </c>
      <c r="AE24" s="224"/>
    </row>
    <row r="25" spans="1:32" ht="12.75">
      <c r="A25" s="296"/>
      <c r="B25" s="236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8"/>
      <c r="Q25" s="237"/>
      <c r="R25" s="462"/>
      <c r="S25" s="237"/>
      <c r="T25" s="239"/>
      <c r="U25" s="485"/>
      <c r="V25" s="484"/>
      <c r="W25" s="462"/>
      <c r="X25" s="239"/>
      <c r="Y25" s="253"/>
      <c r="Z25" s="469"/>
      <c r="AA25" s="253"/>
      <c r="AB25" s="252"/>
      <c r="AC25" s="235"/>
      <c r="AD25" s="240"/>
      <c r="AE25" s="224"/>
      <c r="AF25" t="e">
        <f>#REF!+#REF!</f>
        <v>#REF!</v>
      </c>
    </row>
    <row r="26" spans="1:31" ht="12.75">
      <c r="A26" s="298" t="s">
        <v>634</v>
      </c>
      <c r="B26" s="242" t="s">
        <v>12</v>
      </c>
      <c r="C26" s="243">
        <v>4594</v>
      </c>
      <c r="D26" s="243">
        <v>2200</v>
      </c>
      <c r="E26" s="243"/>
      <c r="F26" s="243"/>
      <c r="G26" s="243">
        <v>17000</v>
      </c>
      <c r="H26" s="243">
        <v>17000</v>
      </c>
      <c r="I26" s="243"/>
      <c r="J26" s="243"/>
      <c r="K26" s="243"/>
      <c r="L26" s="243"/>
      <c r="M26" s="243"/>
      <c r="N26" s="243"/>
      <c r="O26" s="243"/>
      <c r="P26" s="453"/>
      <c r="Q26" s="243">
        <v>17596</v>
      </c>
      <c r="R26" s="461"/>
      <c r="S26" s="243"/>
      <c r="T26" s="454"/>
      <c r="U26" s="485">
        <f t="shared" si="2"/>
        <v>39190</v>
      </c>
      <c r="V26" s="484">
        <f t="shared" si="3"/>
        <v>19200</v>
      </c>
      <c r="W26" s="461">
        <v>48748</v>
      </c>
      <c r="X26" s="454"/>
      <c r="Y26" s="485">
        <f>U26+W26</f>
        <v>87938</v>
      </c>
      <c r="Z26" s="483">
        <f>V26+X26</f>
        <v>19200</v>
      </c>
      <c r="AA26" s="485">
        <v>51153</v>
      </c>
      <c r="AB26" s="483">
        <v>89261</v>
      </c>
      <c r="AC26" s="222">
        <v>22127</v>
      </c>
      <c r="AD26" s="241">
        <v>102200</v>
      </c>
      <c r="AE26" s="224"/>
    </row>
    <row r="27" spans="1:31" ht="12.75">
      <c r="A27" s="296"/>
      <c r="B27" s="244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6"/>
      <c r="Q27" s="245"/>
      <c r="R27" s="468"/>
      <c r="S27" s="245"/>
      <c r="T27" s="247"/>
      <c r="U27" s="485"/>
      <c r="V27" s="484"/>
      <c r="W27" s="468"/>
      <c r="X27" s="247"/>
      <c r="Y27" s="253"/>
      <c r="Z27" s="469"/>
      <c r="AA27" s="253"/>
      <c r="AB27" s="469"/>
      <c r="AC27" s="235"/>
      <c r="AD27" s="248"/>
      <c r="AE27" s="224"/>
    </row>
    <row r="28" spans="1:31" ht="12.75">
      <c r="A28" s="296" t="s">
        <v>635</v>
      </c>
      <c r="B28" s="250" t="s">
        <v>14</v>
      </c>
      <c r="C28" s="237">
        <v>108000</v>
      </c>
      <c r="D28" s="237">
        <v>114480</v>
      </c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8"/>
      <c r="Q28" s="237">
        <v>27292</v>
      </c>
      <c r="R28" s="462"/>
      <c r="S28" s="243"/>
      <c r="T28" s="454"/>
      <c r="U28" s="485">
        <f t="shared" si="2"/>
        <v>135292</v>
      </c>
      <c r="V28" s="251">
        <f>D28+F28+H28+J28+L28+N28+P28+R28</f>
        <v>114480</v>
      </c>
      <c r="W28" s="462">
        <v>72437</v>
      </c>
      <c r="X28" s="239"/>
      <c r="Y28" s="253">
        <f aca="true" t="shared" si="4" ref="Y28:Y34">U28+W28</f>
        <v>207729</v>
      </c>
      <c r="Z28" s="469">
        <f aca="true" t="shared" si="5" ref="Z28:Z34">V28+X28</f>
        <v>114480</v>
      </c>
      <c r="AA28" s="253">
        <v>63664</v>
      </c>
      <c r="AB28" s="469">
        <v>154012</v>
      </c>
      <c r="AC28" s="235">
        <v>114148</v>
      </c>
      <c r="AD28" s="240">
        <v>151500</v>
      </c>
      <c r="AE28" s="224"/>
    </row>
    <row r="29" spans="1:31" ht="13.5" thickBot="1">
      <c r="A29" s="299"/>
      <c r="B29" s="264"/>
      <c r="C29" s="463"/>
      <c r="D29" s="463"/>
      <c r="E29" s="463"/>
      <c r="F29" s="463"/>
      <c r="G29" s="463"/>
      <c r="H29" s="463"/>
      <c r="I29" s="463"/>
      <c r="J29" s="463"/>
      <c r="K29" s="463"/>
      <c r="L29" s="463"/>
      <c r="M29" s="463"/>
      <c r="N29" s="463"/>
      <c r="O29" s="463"/>
      <c r="P29" s="464"/>
      <c r="Q29" s="463"/>
      <c r="R29" s="470"/>
      <c r="S29" s="245"/>
      <c r="T29" s="247"/>
      <c r="U29" s="509"/>
      <c r="V29" s="508"/>
      <c r="W29" s="470"/>
      <c r="X29" s="465"/>
      <c r="Y29" s="507"/>
      <c r="Z29" s="511"/>
      <c r="AA29" s="507"/>
      <c r="AB29" s="511"/>
      <c r="AC29" s="255"/>
      <c r="AD29" s="466"/>
      <c r="AE29" s="224"/>
    </row>
    <row r="30" spans="1:31" ht="20.25" customHeight="1" thickBot="1">
      <c r="A30" s="495"/>
      <c r="B30" s="494" t="s">
        <v>562</v>
      </c>
      <c r="C30" s="496">
        <f>SUM(C14:C29)</f>
        <v>196864</v>
      </c>
      <c r="D30" s="496">
        <f aca="true" t="shared" si="6" ref="D30:AD30">SUM(D14:D29)</f>
        <v>183630</v>
      </c>
      <c r="E30" s="496">
        <f t="shared" si="6"/>
        <v>0</v>
      </c>
      <c r="F30" s="496">
        <f t="shared" si="6"/>
        <v>0</v>
      </c>
      <c r="G30" s="496">
        <f t="shared" si="6"/>
        <v>41476</v>
      </c>
      <c r="H30" s="496">
        <f t="shared" si="6"/>
        <v>49479</v>
      </c>
      <c r="I30" s="496">
        <f t="shared" si="6"/>
        <v>0</v>
      </c>
      <c r="J30" s="496">
        <f t="shared" si="6"/>
        <v>0</v>
      </c>
      <c r="K30" s="496">
        <f t="shared" si="6"/>
        <v>0</v>
      </c>
      <c r="L30" s="496">
        <f t="shared" si="6"/>
        <v>0</v>
      </c>
      <c r="M30" s="496">
        <f t="shared" si="6"/>
        <v>0</v>
      </c>
      <c r="N30" s="496">
        <f t="shared" si="6"/>
        <v>0</v>
      </c>
      <c r="O30" s="496">
        <f t="shared" si="6"/>
        <v>0</v>
      </c>
      <c r="P30" s="496">
        <f t="shared" si="6"/>
        <v>0</v>
      </c>
      <c r="Q30" s="496">
        <f t="shared" si="6"/>
        <v>56148</v>
      </c>
      <c r="R30" s="497">
        <f t="shared" si="6"/>
        <v>0</v>
      </c>
      <c r="S30" s="497">
        <f>SUM(S14:S29)</f>
        <v>0</v>
      </c>
      <c r="T30" s="497">
        <f>SUM(T14:T29)</f>
        <v>0</v>
      </c>
      <c r="U30" s="499">
        <f t="shared" si="6"/>
        <v>294488</v>
      </c>
      <c r="V30" s="500">
        <f t="shared" si="6"/>
        <v>233109</v>
      </c>
      <c r="W30" s="530">
        <f t="shared" si="6"/>
        <v>374858</v>
      </c>
      <c r="X30" s="497">
        <f t="shared" si="6"/>
        <v>0</v>
      </c>
      <c r="Y30" s="499">
        <f t="shared" si="6"/>
        <v>669346</v>
      </c>
      <c r="Z30" s="497">
        <f t="shared" si="6"/>
        <v>233109</v>
      </c>
      <c r="AA30" s="499">
        <f t="shared" si="6"/>
        <v>388656</v>
      </c>
      <c r="AB30" s="498">
        <f t="shared" si="6"/>
        <v>733356</v>
      </c>
      <c r="AC30" s="499">
        <f t="shared" si="6"/>
        <v>253741</v>
      </c>
      <c r="AD30" s="500">
        <f t="shared" si="6"/>
        <v>796800</v>
      </c>
      <c r="AE30" s="224"/>
    </row>
    <row r="31" spans="1:31" ht="12.75">
      <c r="A31" s="298"/>
      <c r="B31" s="242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481"/>
      <c r="N31" s="481"/>
      <c r="O31" s="481"/>
      <c r="P31" s="482"/>
      <c r="Q31" s="481"/>
      <c r="R31" s="483"/>
      <c r="S31" s="481"/>
      <c r="T31" s="484"/>
      <c r="U31" s="485"/>
      <c r="V31" s="484"/>
      <c r="W31" s="483"/>
      <c r="X31" s="484"/>
      <c r="Y31" s="485"/>
      <c r="Z31" s="483"/>
      <c r="AA31" s="485"/>
      <c r="AB31" s="483"/>
      <c r="AC31" s="485"/>
      <c r="AD31" s="486"/>
      <c r="AE31" s="254"/>
    </row>
    <row r="32" spans="1:31" ht="12.75">
      <c r="A32" s="296" t="s">
        <v>359</v>
      </c>
      <c r="B32" s="250" t="s">
        <v>101</v>
      </c>
      <c r="C32" s="237"/>
      <c r="D32" s="237"/>
      <c r="E32" s="237">
        <v>640</v>
      </c>
      <c r="F32" s="237">
        <v>555</v>
      </c>
      <c r="G32" s="237">
        <v>333</v>
      </c>
      <c r="H32" s="237"/>
      <c r="I32" s="237"/>
      <c r="J32" s="237"/>
      <c r="K32" s="237"/>
      <c r="L32" s="237"/>
      <c r="M32" s="237"/>
      <c r="N32" s="237"/>
      <c r="O32" s="237"/>
      <c r="P32" s="238"/>
      <c r="Q32" s="237"/>
      <c r="R32" s="462"/>
      <c r="S32" s="243"/>
      <c r="T32" s="454"/>
      <c r="U32" s="485">
        <f>C32+E32+G32+I32+K32+M32+O32+Q32+S32</f>
        <v>973</v>
      </c>
      <c r="V32" s="484">
        <f>D32+F32+H32+J32+L32+N32+P32+R32+T32</f>
        <v>555</v>
      </c>
      <c r="W32" s="462">
        <v>0</v>
      </c>
      <c r="X32" s="239">
        <v>0</v>
      </c>
      <c r="Y32" s="253">
        <f t="shared" si="4"/>
        <v>973</v>
      </c>
      <c r="Z32" s="469">
        <f t="shared" si="5"/>
        <v>555</v>
      </c>
      <c r="AA32" s="253"/>
      <c r="AB32" s="469"/>
      <c r="AC32" s="235">
        <v>0</v>
      </c>
      <c r="AD32" s="240">
        <v>0</v>
      </c>
      <c r="AE32" s="224"/>
    </row>
    <row r="33" spans="1:31" ht="12.75">
      <c r="A33" s="296"/>
      <c r="B33" s="250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8"/>
      <c r="Q33" s="237"/>
      <c r="R33" s="462"/>
      <c r="S33" s="243"/>
      <c r="T33" s="454"/>
      <c r="U33" s="485"/>
      <c r="V33" s="251"/>
      <c r="W33" s="462"/>
      <c r="X33" s="239"/>
      <c r="Y33" s="253"/>
      <c r="Z33" s="469"/>
      <c r="AA33" s="253"/>
      <c r="AB33" s="469"/>
      <c r="AC33" s="235"/>
      <c r="AD33" s="240"/>
      <c r="AE33" s="224"/>
    </row>
    <row r="34" spans="1:31" ht="12.75">
      <c r="A34" s="296" t="s">
        <v>358</v>
      </c>
      <c r="B34" s="250" t="s">
        <v>15</v>
      </c>
      <c r="C34" s="237">
        <v>53706</v>
      </c>
      <c r="D34" s="237">
        <v>99583</v>
      </c>
      <c r="E34" s="237">
        <v>501793</v>
      </c>
      <c r="F34" s="237">
        <v>593736</v>
      </c>
      <c r="G34" s="237">
        <v>22355</v>
      </c>
      <c r="H34" s="237">
        <v>24355</v>
      </c>
      <c r="I34" s="237">
        <v>17800</v>
      </c>
      <c r="J34" s="237">
        <v>4228</v>
      </c>
      <c r="K34" s="237">
        <v>267700</v>
      </c>
      <c r="L34" s="237">
        <v>295300</v>
      </c>
      <c r="M34" s="237">
        <v>28900</v>
      </c>
      <c r="N34" s="237">
        <v>65500</v>
      </c>
      <c r="O34" s="238">
        <v>273223</v>
      </c>
      <c r="P34" s="238">
        <v>130514</v>
      </c>
      <c r="Q34" s="237">
        <v>14942</v>
      </c>
      <c r="R34" s="462">
        <v>2500</v>
      </c>
      <c r="S34" s="243"/>
      <c r="T34" s="454">
        <v>1000000</v>
      </c>
      <c r="U34" s="485">
        <f>C34+E34+G34+I34+K34+M34+O34+Q34+S34</f>
        <v>1180419</v>
      </c>
      <c r="V34" s="484">
        <f>D34+F34+H34+J34+L34+N34+P34+R34+T34</f>
        <v>2215716</v>
      </c>
      <c r="W34" s="462"/>
      <c r="X34" s="239"/>
      <c r="Y34" s="253">
        <f t="shared" si="4"/>
        <v>1180419</v>
      </c>
      <c r="Z34" s="469">
        <f t="shared" si="5"/>
        <v>2215716</v>
      </c>
      <c r="AA34" s="253"/>
      <c r="AB34" s="469"/>
      <c r="AC34" s="235">
        <v>2578527</v>
      </c>
      <c r="AD34" s="240"/>
      <c r="AE34" s="224"/>
    </row>
    <row r="35" spans="1:31" ht="13.5" thickBot="1">
      <c r="A35" s="299"/>
      <c r="B35" s="264"/>
      <c r="C35" s="463"/>
      <c r="D35" s="463"/>
      <c r="E35" s="463"/>
      <c r="F35" s="463"/>
      <c r="G35" s="463"/>
      <c r="H35" s="463"/>
      <c r="I35" s="463"/>
      <c r="J35" s="463"/>
      <c r="K35" s="463"/>
      <c r="L35" s="463"/>
      <c r="M35" s="463"/>
      <c r="N35" s="463"/>
      <c r="O35" s="464"/>
      <c r="P35" s="464"/>
      <c r="Q35" s="463"/>
      <c r="R35" s="470"/>
      <c r="S35" s="463"/>
      <c r="T35" s="465"/>
      <c r="U35" s="507"/>
      <c r="V35" s="508"/>
      <c r="W35" s="470"/>
      <c r="X35" s="465"/>
      <c r="Y35" s="507"/>
      <c r="Z35" s="589"/>
      <c r="AA35" s="507"/>
      <c r="AB35" s="511"/>
      <c r="AC35" s="255"/>
      <c r="AD35" s="466"/>
      <c r="AE35" s="224"/>
    </row>
    <row r="36" spans="1:31" ht="28.5" thickBot="1">
      <c r="A36" s="493"/>
      <c r="B36" s="256" t="s">
        <v>563</v>
      </c>
      <c r="C36" s="257">
        <f>SUM(C30:C35)</f>
        <v>250570</v>
      </c>
      <c r="D36" s="257">
        <f aca="true" t="shared" si="7" ref="D36:AD36">SUM(D30:D35)</f>
        <v>283213</v>
      </c>
      <c r="E36" s="257">
        <f t="shared" si="7"/>
        <v>502433</v>
      </c>
      <c r="F36" s="257">
        <f t="shared" si="7"/>
        <v>594291</v>
      </c>
      <c r="G36" s="257">
        <f t="shared" si="7"/>
        <v>64164</v>
      </c>
      <c r="H36" s="257">
        <f t="shared" si="7"/>
        <v>73834</v>
      </c>
      <c r="I36" s="257">
        <f t="shared" si="7"/>
        <v>17800</v>
      </c>
      <c r="J36" s="257">
        <f t="shared" si="7"/>
        <v>4228</v>
      </c>
      <c r="K36" s="257">
        <f t="shared" si="7"/>
        <v>267700</v>
      </c>
      <c r="L36" s="257">
        <f t="shared" si="7"/>
        <v>295300</v>
      </c>
      <c r="M36" s="257">
        <f t="shared" si="7"/>
        <v>28900</v>
      </c>
      <c r="N36" s="257">
        <f t="shared" si="7"/>
        <v>65500</v>
      </c>
      <c r="O36" s="257">
        <f t="shared" si="7"/>
        <v>273223</v>
      </c>
      <c r="P36" s="257">
        <f t="shared" si="7"/>
        <v>130514</v>
      </c>
      <c r="Q36" s="257">
        <f t="shared" si="7"/>
        <v>71090</v>
      </c>
      <c r="R36" s="262">
        <f t="shared" si="7"/>
        <v>2500</v>
      </c>
      <c r="S36" s="262">
        <f>SUM(S30:S35)</f>
        <v>0</v>
      </c>
      <c r="T36" s="262">
        <f>SUM(T30:T35)</f>
        <v>1000000</v>
      </c>
      <c r="U36" s="473">
        <f t="shared" si="7"/>
        <v>1475880</v>
      </c>
      <c r="V36" s="263">
        <f t="shared" si="7"/>
        <v>2449380</v>
      </c>
      <c r="W36" s="467">
        <f t="shared" si="7"/>
        <v>374858</v>
      </c>
      <c r="X36" s="262">
        <f t="shared" si="7"/>
        <v>0</v>
      </c>
      <c r="Y36" s="473">
        <f t="shared" si="7"/>
        <v>1850738</v>
      </c>
      <c r="Z36" s="262">
        <f t="shared" si="7"/>
        <v>2449380</v>
      </c>
      <c r="AA36" s="473">
        <f t="shared" si="7"/>
        <v>388656</v>
      </c>
      <c r="AB36" s="471">
        <f t="shared" si="7"/>
        <v>733356</v>
      </c>
      <c r="AC36" s="473">
        <f t="shared" si="7"/>
        <v>2832268</v>
      </c>
      <c r="AD36" s="263">
        <f t="shared" si="7"/>
        <v>796800</v>
      </c>
      <c r="AE36" s="224"/>
    </row>
    <row r="37" spans="1:32" ht="13.5" thickBot="1">
      <c r="A37" s="478"/>
      <c r="B37" s="369"/>
      <c r="C37" s="479"/>
      <c r="D37" s="479"/>
      <c r="E37" s="479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6"/>
      <c r="Q37" s="245"/>
      <c r="R37" s="468"/>
      <c r="S37" s="245"/>
      <c r="T37" s="247"/>
      <c r="U37" s="509"/>
      <c r="V37" s="510"/>
      <c r="W37" s="468"/>
      <c r="X37" s="247"/>
      <c r="Y37" s="485"/>
      <c r="Z37" s="590"/>
      <c r="AA37" s="509"/>
      <c r="AB37" s="512"/>
      <c r="AC37" s="480"/>
      <c r="AD37" s="248"/>
      <c r="AE37" s="224"/>
      <c r="AF37">
        <f>SUM(Y26:Y37)</f>
        <v>3997143</v>
      </c>
    </row>
    <row r="38" spans="1:32" ht="22.5" customHeight="1" thickBot="1">
      <c r="A38" s="495"/>
      <c r="B38" s="494" t="s">
        <v>128</v>
      </c>
      <c r="C38" s="496">
        <f aca="true" t="shared" si="8" ref="C38:AD38">C12+C36</f>
        <v>291220</v>
      </c>
      <c r="D38" s="496">
        <f t="shared" si="8"/>
        <v>314183</v>
      </c>
      <c r="E38" s="496">
        <f t="shared" si="8"/>
        <v>502433</v>
      </c>
      <c r="F38" s="496">
        <f t="shared" si="8"/>
        <v>594291</v>
      </c>
      <c r="G38" s="496">
        <f t="shared" si="8"/>
        <v>651289</v>
      </c>
      <c r="H38" s="496">
        <f t="shared" si="8"/>
        <v>508500</v>
      </c>
      <c r="I38" s="496">
        <f t="shared" si="8"/>
        <v>17800</v>
      </c>
      <c r="J38" s="496">
        <f t="shared" si="8"/>
        <v>4228</v>
      </c>
      <c r="K38" s="496">
        <f t="shared" si="8"/>
        <v>267700</v>
      </c>
      <c r="L38" s="496">
        <f t="shared" si="8"/>
        <v>295300</v>
      </c>
      <c r="M38" s="496">
        <f t="shared" si="8"/>
        <v>28900</v>
      </c>
      <c r="N38" s="496">
        <f t="shared" si="8"/>
        <v>65500</v>
      </c>
      <c r="O38" s="496">
        <f t="shared" si="8"/>
        <v>273223</v>
      </c>
      <c r="P38" s="496">
        <f t="shared" si="8"/>
        <v>130514</v>
      </c>
      <c r="Q38" s="496">
        <f t="shared" si="8"/>
        <v>73697</v>
      </c>
      <c r="R38" s="497">
        <f t="shared" si="8"/>
        <v>2500</v>
      </c>
      <c r="S38" s="497">
        <f t="shared" si="8"/>
        <v>0</v>
      </c>
      <c r="T38" s="497">
        <f t="shared" si="8"/>
        <v>1000000</v>
      </c>
      <c r="U38" s="499">
        <f t="shared" si="8"/>
        <v>2106262</v>
      </c>
      <c r="V38" s="500">
        <f t="shared" si="8"/>
        <v>2915016</v>
      </c>
      <c r="W38" s="530">
        <f t="shared" si="8"/>
        <v>394013</v>
      </c>
      <c r="X38" s="497">
        <f t="shared" si="8"/>
        <v>0</v>
      </c>
      <c r="Y38" s="499">
        <f t="shared" si="8"/>
        <v>2500275</v>
      </c>
      <c r="Z38" s="497">
        <f t="shared" si="8"/>
        <v>2915016</v>
      </c>
      <c r="AA38" s="499">
        <f t="shared" si="8"/>
        <v>388656</v>
      </c>
      <c r="AB38" s="498">
        <f t="shared" si="8"/>
        <v>733356</v>
      </c>
      <c r="AC38" s="499">
        <f t="shared" si="8"/>
        <v>3398298</v>
      </c>
      <c r="AD38" s="500">
        <f t="shared" si="8"/>
        <v>796800</v>
      </c>
      <c r="AE38" s="254"/>
      <c r="AF38">
        <f>SUM(U26:U37)</f>
        <v>3126242</v>
      </c>
    </row>
    <row r="39" spans="1:31" ht="28.5" customHeight="1" thickBot="1">
      <c r="A39" s="300"/>
      <c r="B39" s="261" t="s">
        <v>317</v>
      </c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62"/>
      <c r="Q39" s="257"/>
      <c r="R39" s="471"/>
      <c r="S39" s="257"/>
      <c r="T39" s="263"/>
      <c r="U39" s="473"/>
      <c r="V39" s="263"/>
      <c r="W39" s="477">
        <f>W38</f>
        <v>394013</v>
      </c>
      <c r="X39" s="593">
        <f>X38</f>
        <v>0</v>
      </c>
      <c r="Y39" s="594">
        <f>SUM(W39)</f>
        <v>394013</v>
      </c>
      <c r="Z39" s="263">
        <f>SUM(X39)</f>
        <v>0</v>
      </c>
      <c r="AA39" s="473"/>
      <c r="AB39" s="471"/>
      <c r="AC39" s="259"/>
      <c r="AD39" s="260"/>
      <c r="AE39" s="228"/>
    </row>
    <row r="40" spans="1:32" ht="22.5" customHeight="1" thickBot="1">
      <c r="A40" s="300"/>
      <c r="B40" s="256" t="s">
        <v>129</v>
      </c>
      <c r="C40" s="501">
        <f>C38-C39</f>
        <v>291220</v>
      </c>
      <c r="D40" s="501">
        <f aca="true" t="shared" si="9" ref="D40:R40">D38-D39</f>
        <v>314183</v>
      </c>
      <c r="E40" s="501">
        <f t="shared" si="9"/>
        <v>502433</v>
      </c>
      <c r="F40" s="501">
        <f t="shared" si="9"/>
        <v>594291</v>
      </c>
      <c r="G40" s="501">
        <f t="shared" si="9"/>
        <v>651289</v>
      </c>
      <c r="H40" s="501">
        <f t="shared" si="9"/>
        <v>508500</v>
      </c>
      <c r="I40" s="501">
        <f t="shared" si="9"/>
        <v>17800</v>
      </c>
      <c r="J40" s="501">
        <f t="shared" si="9"/>
        <v>4228</v>
      </c>
      <c r="K40" s="501">
        <f t="shared" si="9"/>
        <v>267700</v>
      </c>
      <c r="L40" s="501">
        <f t="shared" si="9"/>
        <v>295300</v>
      </c>
      <c r="M40" s="501">
        <f t="shared" si="9"/>
        <v>28900</v>
      </c>
      <c r="N40" s="501">
        <f t="shared" si="9"/>
        <v>65500</v>
      </c>
      <c r="O40" s="501">
        <f t="shared" si="9"/>
        <v>273223</v>
      </c>
      <c r="P40" s="501">
        <f t="shared" si="9"/>
        <v>130514</v>
      </c>
      <c r="Q40" s="501">
        <f t="shared" si="9"/>
        <v>73697</v>
      </c>
      <c r="R40" s="502">
        <f t="shared" si="9"/>
        <v>2500</v>
      </c>
      <c r="S40" s="501">
        <f>S38-S39</f>
        <v>0</v>
      </c>
      <c r="T40" s="502">
        <f>T38-T39</f>
        <v>1000000</v>
      </c>
      <c r="U40" s="503">
        <f aca="true" t="shared" si="10" ref="U40:AD40">U38-U39</f>
        <v>2106262</v>
      </c>
      <c r="V40" s="504">
        <f t="shared" si="10"/>
        <v>2915016</v>
      </c>
      <c r="W40" s="502">
        <f t="shared" si="10"/>
        <v>0</v>
      </c>
      <c r="X40" s="504">
        <f>X38-X39</f>
        <v>0</v>
      </c>
      <c r="Y40" s="503">
        <f t="shared" si="10"/>
        <v>2106262</v>
      </c>
      <c r="Z40" s="502">
        <f t="shared" si="10"/>
        <v>2915016</v>
      </c>
      <c r="AA40" s="503"/>
      <c r="AB40" s="505"/>
      <c r="AC40" s="506">
        <f t="shared" si="10"/>
        <v>3398298</v>
      </c>
      <c r="AD40" s="506">
        <f t="shared" si="10"/>
        <v>796800</v>
      </c>
      <c r="AE40" s="266"/>
      <c r="AF40" s="265">
        <f>3605361-Y40-Y41</f>
        <v>1152099</v>
      </c>
    </row>
    <row r="41" spans="2:31" ht="12.75"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688" t="s">
        <v>236</v>
      </c>
      <c r="N41" s="689"/>
      <c r="O41" s="689"/>
      <c r="P41" s="689"/>
      <c r="Q41" s="689"/>
      <c r="R41" s="689"/>
      <c r="S41" s="588"/>
      <c r="T41" s="588"/>
      <c r="U41" s="595"/>
      <c r="V41" s="595"/>
      <c r="W41" s="595"/>
      <c r="X41" s="596"/>
      <c r="Y41" s="222">
        <v>347000</v>
      </c>
      <c r="Z41" s="528">
        <f>Z40-'i.kiad.'!X45</f>
        <v>-28870</v>
      </c>
      <c r="AA41" s="222"/>
      <c r="AB41" s="528"/>
      <c r="AC41" s="222">
        <v>277929</v>
      </c>
      <c r="AD41" s="223"/>
      <c r="AE41" s="227"/>
    </row>
    <row r="42" spans="2:31" ht="12.75"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715" t="s">
        <v>314</v>
      </c>
      <c r="N42" s="716"/>
      <c r="O42" s="716"/>
      <c r="P42" s="716"/>
      <c r="Q42" s="716"/>
      <c r="R42" s="716"/>
      <c r="S42" s="586"/>
      <c r="T42" s="586"/>
      <c r="U42" s="529"/>
      <c r="V42" s="529"/>
      <c r="W42" s="529"/>
      <c r="X42" s="474"/>
      <c r="Y42" s="225">
        <v>30000</v>
      </c>
      <c r="Z42" s="529">
        <v>0</v>
      </c>
      <c r="AA42" s="225"/>
      <c r="AB42" s="529"/>
      <c r="AC42" s="225">
        <v>47700</v>
      </c>
      <c r="AD42" s="249"/>
      <c r="AE42" s="227"/>
    </row>
    <row r="43" spans="2:32" ht="13.5" thickBot="1"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717" t="s">
        <v>315</v>
      </c>
      <c r="N43" s="683"/>
      <c r="O43" s="683"/>
      <c r="P43" s="683"/>
      <c r="Q43" s="683"/>
      <c r="R43" s="683"/>
      <c r="S43" s="587"/>
      <c r="T43" s="587"/>
      <c r="U43" s="591"/>
      <c r="V43" s="591"/>
      <c r="W43" s="591"/>
      <c r="X43" s="475"/>
      <c r="Y43" s="476">
        <v>317000</v>
      </c>
      <c r="Z43" s="591">
        <f>'i.kiad.'!X45-Z40</f>
        <v>28870</v>
      </c>
      <c r="AA43" s="476"/>
      <c r="AB43" s="475"/>
      <c r="AC43" s="226">
        <v>230229</v>
      </c>
      <c r="AD43" s="249"/>
      <c r="AE43" s="227"/>
      <c r="AF43">
        <f>Y40+Y41+Y43</f>
        <v>2770262</v>
      </c>
    </row>
    <row r="44" spans="2:31" ht="12.75"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</row>
    <row r="45" spans="2:32" ht="12.75"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>
        <f>SUM(U38:U44)</f>
        <v>4212524</v>
      </c>
    </row>
    <row r="46" spans="2:31" ht="12.75"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</row>
    <row r="47" spans="2:31" ht="12.75"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</row>
  </sheetData>
  <mergeCells count="23">
    <mergeCell ref="A7:A8"/>
    <mergeCell ref="W1:AC1"/>
    <mergeCell ref="B3:W3"/>
    <mergeCell ref="M41:R41"/>
    <mergeCell ref="AC7:AC8"/>
    <mergeCell ref="Y7:Z7"/>
    <mergeCell ref="Q7:R7"/>
    <mergeCell ref="C6:W6"/>
    <mergeCell ref="W7:X7"/>
    <mergeCell ref="S7:T7"/>
    <mergeCell ref="M42:R42"/>
    <mergeCell ref="M43:R43"/>
    <mergeCell ref="B7:B8"/>
    <mergeCell ref="AA7:AB7"/>
    <mergeCell ref="AD7:AD8"/>
    <mergeCell ref="C7:D7"/>
    <mergeCell ref="E7:F7"/>
    <mergeCell ref="G7:H7"/>
    <mergeCell ref="I7:J7"/>
    <mergeCell ref="K7:L7"/>
    <mergeCell ref="M7:N7"/>
    <mergeCell ref="O7:P7"/>
    <mergeCell ref="U7:V7"/>
  </mergeCells>
  <printOptions/>
  <pageMargins left="0" right="0" top="0.3937007874015748" bottom="0.3937007874015748" header="0.5118110236220472" footer="0.5118110236220472"/>
  <pageSetup horizontalDpi="120" verticalDpi="12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3"/>
  <sheetViews>
    <sheetView workbookViewId="0" topLeftCell="B1">
      <selection activeCell="I33" sqref="I33"/>
    </sheetView>
  </sheetViews>
  <sheetFormatPr defaultColWidth="9.00390625" defaultRowHeight="12.75"/>
  <cols>
    <col min="1" max="1" width="43.25390625" style="0" customWidth="1"/>
  </cols>
  <sheetData>
    <row r="1" ht="12.75">
      <c r="C1" t="s">
        <v>22</v>
      </c>
    </row>
    <row r="2" spans="1:4" ht="12.75">
      <c r="A2" s="703" t="s">
        <v>139</v>
      </c>
      <c r="B2" s="679"/>
      <c r="C2" s="679"/>
      <c r="D2" s="679"/>
    </row>
    <row r="3" spans="1:4" ht="12.75">
      <c r="A3" s="703" t="s">
        <v>570</v>
      </c>
      <c r="B3" s="703"/>
      <c r="C3" s="703"/>
      <c r="D3" s="703"/>
    </row>
    <row r="5" ht="13.5" thickBot="1">
      <c r="D5" t="s">
        <v>140</v>
      </c>
    </row>
    <row r="6" spans="1:4" ht="13.5" thickBot="1">
      <c r="A6" s="680" t="s">
        <v>23</v>
      </c>
      <c r="B6" s="665" t="s">
        <v>147</v>
      </c>
      <c r="C6" s="665"/>
      <c r="D6" s="666"/>
    </row>
    <row r="7" spans="1:4" ht="26.25" thickBot="1">
      <c r="A7" s="664"/>
      <c r="B7" s="532" t="s">
        <v>571</v>
      </c>
      <c r="C7" s="532" t="s">
        <v>566</v>
      </c>
      <c r="D7" s="532" t="s">
        <v>572</v>
      </c>
    </row>
    <row r="8" spans="1:4" ht="12.75">
      <c r="A8" s="128" t="s">
        <v>141</v>
      </c>
      <c r="B8" s="199"/>
      <c r="C8" s="535"/>
      <c r="D8" s="86"/>
    </row>
    <row r="9" spans="1:4" ht="12.75">
      <c r="A9" s="123" t="s">
        <v>269</v>
      </c>
      <c r="B9" s="125">
        <v>1180</v>
      </c>
      <c r="C9" s="142">
        <v>1770</v>
      </c>
      <c r="D9" s="6">
        <v>2000</v>
      </c>
    </row>
    <row r="10" spans="1:4" ht="12.75">
      <c r="A10" s="123" t="s">
        <v>270</v>
      </c>
      <c r="B10" s="125">
        <v>253902</v>
      </c>
      <c r="C10" s="142">
        <v>218241</v>
      </c>
      <c r="D10" s="6">
        <v>248195</v>
      </c>
    </row>
    <row r="11" spans="1:4" ht="12.75">
      <c r="A11" s="123" t="s">
        <v>271</v>
      </c>
      <c r="B11" s="125">
        <v>29821</v>
      </c>
      <c r="C11" s="142">
        <v>29997</v>
      </c>
      <c r="D11" s="6">
        <v>26542</v>
      </c>
    </row>
    <row r="12" spans="1:4" ht="12.75">
      <c r="A12" s="123" t="s">
        <v>272</v>
      </c>
      <c r="B12" s="125">
        <v>600</v>
      </c>
      <c r="C12" s="142">
        <v>1000</v>
      </c>
      <c r="D12" s="6">
        <v>32000</v>
      </c>
    </row>
    <row r="13" spans="1:4" ht="12.75">
      <c r="A13" s="123" t="s">
        <v>273</v>
      </c>
      <c r="B13" s="125">
        <v>634629</v>
      </c>
      <c r="C13" s="142">
        <v>589398</v>
      </c>
      <c r="D13" s="601">
        <v>484050</v>
      </c>
    </row>
    <row r="14" spans="1:4" ht="12.75">
      <c r="A14" s="123" t="s">
        <v>274</v>
      </c>
      <c r="B14" s="125">
        <v>17500</v>
      </c>
      <c r="C14" s="142">
        <v>18500</v>
      </c>
      <c r="D14" s="601">
        <v>24450</v>
      </c>
    </row>
    <row r="15" spans="1:4" ht="12.75">
      <c r="A15" s="123" t="s">
        <v>275</v>
      </c>
      <c r="B15" s="125">
        <v>413603</v>
      </c>
      <c r="C15" s="142">
        <v>548381</v>
      </c>
      <c r="D15" s="6">
        <v>431260</v>
      </c>
    </row>
    <row r="16" spans="1:4" ht="12.75">
      <c r="A16" s="123" t="s">
        <v>276</v>
      </c>
      <c r="B16" s="125">
        <v>28900</v>
      </c>
      <c r="C16" s="142">
        <v>79663</v>
      </c>
      <c r="D16" s="6">
        <v>65500</v>
      </c>
    </row>
    <row r="17" spans="1:4" ht="12.75">
      <c r="A17" s="123" t="s">
        <v>277</v>
      </c>
      <c r="B17" s="125">
        <v>0</v>
      </c>
      <c r="C17" s="142">
        <v>100</v>
      </c>
      <c r="D17" s="6">
        <v>0</v>
      </c>
    </row>
    <row r="18" spans="1:4" ht="12.75">
      <c r="A18" s="123" t="s">
        <v>278</v>
      </c>
      <c r="B18" s="125">
        <v>0</v>
      </c>
      <c r="C18" s="142">
        <v>255930</v>
      </c>
      <c r="D18" s="6">
        <v>0</v>
      </c>
    </row>
    <row r="19" spans="1:4" ht="12.75">
      <c r="A19" s="123" t="s">
        <v>279</v>
      </c>
      <c r="B19" s="125">
        <v>17800</v>
      </c>
      <c r="C19" s="142">
        <v>5500</v>
      </c>
      <c r="D19" s="6">
        <v>4228</v>
      </c>
    </row>
    <row r="20" spans="1:4" ht="12.75">
      <c r="A20" s="123" t="s">
        <v>280</v>
      </c>
      <c r="B20" s="125">
        <v>0</v>
      </c>
      <c r="C20" s="142">
        <v>0</v>
      </c>
      <c r="D20" s="6">
        <v>0</v>
      </c>
    </row>
    <row r="21" spans="1:4" ht="12.75">
      <c r="A21" s="123" t="s">
        <v>281</v>
      </c>
      <c r="B21" s="125">
        <v>564148</v>
      </c>
      <c r="C21" s="142">
        <v>419350</v>
      </c>
      <c r="D21" s="6">
        <v>523323</v>
      </c>
    </row>
    <row r="22" spans="1:4" ht="12.75">
      <c r="A22" s="123" t="s">
        <v>282</v>
      </c>
      <c r="B22" s="125">
        <v>640</v>
      </c>
      <c r="C22" s="142">
        <v>2636</v>
      </c>
      <c r="D22" s="6">
        <v>40057</v>
      </c>
    </row>
    <row r="23" spans="1:4" ht="12.75">
      <c r="A23" s="123" t="s">
        <v>283</v>
      </c>
      <c r="B23" s="125">
        <v>22747</v>
      </c>
      <c r="C23" s="142">
        <v>20320</v>
      </c>
      <c r="D23" s="6">
        <v>24911</v>
      </c>
    </row>
    <row r="24" spans="1:4" ht="12.75">
      <c r="A24" s="123" t="s">
        <v>334</v>
      </c>
      <c r="B24" s="125">
        <v>1088</v>
      </c>
      <c r="C24" s="142">
        <v>1173000</v>
      </c>
      <c r="D24" s="6">
        <v>0</v>
      </c>
    </row>
    <row r="25" spans="1:4" ht="12.75">
      <c r="A25" s="123" t="s">
        <v>284</v>
      </c>
      <c r="B25" s="125">
        <v>12000</v>
      </c>
      <c r="C25" s="142">
        <v>0</v>
      </c>
      <c r="D25" s="6">
        <v>6000</v>
      </c>
    </row>
    <row r="26" spans="1:4" ht="12.75">
      <c r="A26" s="123" t="s">
        <v>285</v>
      </c>
      <c r="B26" s="125">
        <v>0</v>
      </c>
      <c r="C26" s="142">
        <v>0</v>
      </c>
      <c r="D26" s="6">
        <v>0</v>
      </c>
    </row>
    <row r="27" spans="1:4" ht="12.75">
      <c r="A27" s="123" t="s">
        <v>286</v>
      </c>
      <c r="B27" s="125">
        <v>0</v>
      </c>
      <c r="C27" s="142">
        <v>0</v>
      </c>
      <c r="D27" s="6">
        <v>0</v>
      </c>
    </row>
    <row r="28" spans="1:4" ht="12.75">
      <c r="A28" s="123" t="s">
        <v>229</v>
      </c>
      <c r="B28" s="125">
        <v>500</v>
      </c>
      <c r="C28" s="142">
        <v>0</v>
      </c>
      <c r="D28" s="6">
        <v>450</v>
      </c>
    </row>
    <row r="29" spans="1:4" ht="12.75">
      <c r="A29" s="123" t="s">
        <v>142</v>
      </c>
      <c r="B29" s="125">
        <f>SUM(B9:B28)</f>
        <v>1999058</v>
      </c>
      <c r="C29" s="142">
        <f>SUM(C9:C28)</f>
        <v>3363786</v>
      </c>
      <c r="D29" s="6">
        <f>SUM(D9:D28)</f>
        <v>1912966</v>
      </c>
    </row>
    <row r="30" spans="1:4" ht="12.75">
      <c r="A30" s="123" t="s">
        <v>231</v>
      </c>
      <c r="B30" s="125">
        <v>8360</v>
      </c>
      <c r="C30" s="142">
        <v>34512</v>
      </c>
      <c r="D30" s="6">
        <v>2050</v>
      </c>
    </row>
    <row r="31" spans="1:4" ht="12.75">
      <c r="A31" s="123" t="s">
        <v>143</v>
      </c>
      <c r="B31" s="125">
        <f>SUM(B29:B30)</f>
        <v>2007418</v>
      </c>
      <c r="C31" s="142">
        <f>SUM(C29:C30)</f>
        <v>3398298</v>
      </c>
      <c r="D31" s="6">
        <f>SUM(D29:D30)</f>
        <v>1915016</v>
      </c>
    </row>
    <row r="32" spans="1:4" ht="12.75">
      <c r="A32" s="123" t="s">
        <v>287</v>
      </c>
      <c r="B32" s="125">
        <v>281082</v>
      </c>
      <c r="C32" s="142">
        <v>230229</v>
      </c>
      <c r="D32" s="6">
        <v>28870</v>
      </c>
    </row>
    <row r="33" spans="1:4" ht="12.75">
      <c r="A33" s="123" t="s">
        <v>288</v>
      </c>
      <c r="B33" s="125">
        <v>30000</v>
      </c>
      <c r="C33" s="142">
        <v>47700</v>
      </c>
      <c r="D33" s="6">
        <v>0</v>
      </c>
    </row>
    <row r="34" spans="1:4" ht="12.75">
      <c r="A34" s="123" t="s">
        <v>289</v>
      </c>
      <c r="B34" s="125"/>
      <c r="C34" s="142"/>
      <c r="D34" s="601">
        <v>1000000</v>
      </c>
    </row>
    <row r="35" spans="1:4" ht="13.5" thickBot="1">
      <c r="A35" s="137" t="s">
        <v>290</v>
      </c>
      <c r="B35" s="138"/>
      <c r="C35" s="536"/>
      <c r="D35" s="88"/>
    </row>
    <row r="36" spans="1:4" ht="13.5" thickBot="1">
      <c r="A36" s="533" t="s">
        <v>51</v>
      </c>
      <c r="B36" s="189">
        <f>SUM(B31:B35)</f>
        <v>2318500</v>
      </c>
      <c r="C36" s="537">
        <f>SUM(C31:C35)</f>
        <v>3676227</v>
      </c>
      <c r="D36" s="122">
        <f>SUM(D31:D35)</f>
        <v>2943886</v>
      </c>
    </row>
    <row r="37" spans="1:4" ht="12.75">
      <c r="A37" s="534"/>
      <c r="B37" s="124"/>
      <c r="C37" s="535"/>
      <c r="D37" s="86"/>
    </row>
    <row r="38" spans="1:4" ht="12.75">
      <c r="A38" s="129" t="s">
        <v>144</v>
      </c>
      <c r="B38" s="125"/>
      <c r="C38" s="142"/>
      <c r="D38" s="6"/>
    </row>
    <row r="39" spans="1:4" ht="12.75">
      <c r="A39" s="123" t="s">
        <v>44</v>
      </c>
      <c r="B39" s="125">
        <v>951323</v>
      </c>
      <c r="C39" s="142">
        <v>954820</v>
      </c>
      <c r="D39" s="6">
        <v>866709</v>
      </c>
    </row>
    <row r="40" spans="1:4" ht="12.75">
      <c r="A40" s="123" t="s">
        <v>45</v>
      </c>
      <c r="B40" s="125">
        <v>293368</v>
      </c>
      <c r="C40" s="142">
        <v>294815</v>
      </c>
      <c r="D40" s="6">
        <v>277084</v>
      </c>
    </row>
    <row r="41" spans="1:4" ht="12.75">
      <c r="A41" s="123" t="s">
        <v>333</v>
      </c>
      <c r="B41" s="125">
        <v>575977</v>
      </c>
      <c r="C41" s="142">
        <v>565572</v>
      </c>
      <c r="D41" s="6">
        <v>547131</v>
      </c>
    </row>
    <row r="42" spans="1:4" ht="12.75">
      <c r="A42" s="123" t="s">
        <v>221</v>
      </c>
      <c r="B42" s="125">
        <v>36218</v>
      </c>
      <c r="C42" s="142">
        <v>38720</v>
      </c>
      <c r="D42" s="6">
        <v>53571</v>
      </c>
    </row>
    <row r="43" spans="1:4" ht="12.75">
      <c r="A43" s="123" t="s">
        <v>291</v>
      </c>
      <c r="B43" s="125">
        <v>3500</v>
      </c>
      <c r="C43" s="142">
        <v>5754</v>
      </c>
      <c r="D43" s="6">
        <v>19800</v>
      </c>
    </row>
    <row r="44" spans="1:4" ht="12.75">
      <c r="A44" s="123" t="s">
        <v>292</v>
      </c>
      <c r="B44" s="125">
        <v>6500</v>
      </c>
      <c r="C44" s="142">
        <v>15191</v>
      </c>
      <c r="D44" s="6"/>
    </row>
    <row r="45" spans="1:4" ht="12.75">
      <c r="A45" s="123" t="s">
        <v>293</v>
      </c>
      <c r="B45" s="125">
        <v>17400</v>
      </c>
      <c r="C45" s="142">
        <v>22700</v>
      </c>
      <c r="D45" s="6">
        <v>18475</v>
      </c>
    </row>
    <row r="46" spans="1:4" ht="12.75">
      <c r="A46" s="123" t="s">
        <v>294</v>
      </c>
      <c r="B46" s="125">
        <v>11700</v>
      </c>
      <c r="C46" s="142">
        <v>0</v>
      </c>
      <c r="D46" s="6"/>
    </row>
    <row r="47" spans="1:4" ht="12.75">
      <c r="A47" s="123" t="s">
        <v>295</v>
      </c>
      <c r="B47" s="125">
        <v>23225</v>
      </c>
      <c r="C47" s="142">
        <v>20755</v>
      </c>
      <c r="D47" s="6">
        <v>23971</v>
      </c>
    </row>
    <row r="48" spans="1:4" ht="12.75">
      <c r="A48" s="123" t="s">
        <v>197</v>
      </c>
      <c r="B48" s="125">
        <v>640</v>
      </c>
      <c r="C48" s="142">
        <v>650</v>
      </c>
      <c r="D48" s="6">
        <v>1437</v>
      </c>
    </row>
    <row r="49" spans="1:4" ht="12.75">
      <c r="A49" s="123" t="s">
        <v>223</v>
      </c>
      <c r="B49" s="125">
        <v>11666</v>
      </c>
      <c r="C49" s="142">
        <v>50530</v>
      </c>
      <c r="D49" s="6">
        <v>19483</v>
      </c>
    </row>
    <row r="50" spans="1:4" ht="12.75">
      <c r="A50" s="123" t="s">
        <v>106</v>
      </c>
      <c r="B50" s="125">
        <v>98349</v>
      </c>
      <c r="C50" s="142">
        <v>1467566</v>
      </c>
      <c r="D50" s="6">
        <v>112782</v>
      </c>
    </row>
    <row r="51" spans="1:4" ht="12.75">
      <c r="A51" s="123" t="s">
        <v>230</v>
      </c>
      <c r="B51" s="125">
        <v>0</v>
      </c>
      <c r="C51" s="142">
        <v>0</v>
      </c>
      <c r="D51" s="6">
        <v>0</v>
      </c>
    </row>
    <row r="52" spans="1:4" ht="12.75">
      <c r="A52" s="123" t="s">
        <v>631</v>
      </c>
      <c r="B52" s="125">
        <v>0</v>
      </c>
      <c r="C52" s="142">
        <v>0</v>
      </c>
      <c r="D52" s="6">
        <v>150</v>
      </c>
    </row>
    <row r="53" spans="1:4" ht="12.75">
      <c r="A53" s="123" t="s">
        <v>145</v>
      </c>
      <c r="B53" s="125">
        <f>SUM(B39:B52)</f>
        <v>2029866</v>
      </c>
      <c r="C53" s="142">
        <f>SUM(C39:C52)</f>
        <v>3437073</v>
      </c>
      <c r="D53" s="6">
        <f>SUM(D39:D52)</f>
        <v>1940593</v>
      </c>
    </row>
    <row r="54" spans="1:4" ht="12.75">
      <c r="A54" s="123" t="s">
        <v>50</v>
      </c>
      <c r="B54" s="125">
        <v>6085</v>
      </c>
      <c r="C54" s="142">
        <v>5474</v>
      </c>
      <c r="D54" s="6">
        <v>550</v>
      </c>
    </row>
    <row r="55" spans="1:4" ht="12.75">
      <c r="A55" s="123" t="s">
        <v>146</v>
      </c>
      <c r="B55" s="125">
        <f>SUM(B53:B54)</f>
        <v>2035951</v>
      </c>
      <c r="C55" s="142">
        <f>SUM(C53:C54)</f>
        <v>3442547</v>
      </c>
      <c r="D55" s="6">
        <f>SUM(D53:D54)</f>
        <v>1941143</v>
      </c>
    </row>
    <row r="56" spans="1:4" ht="12.75">
      <c r="A56" s="123" t="s">
        <v>296</v>
      </c>
      <c r="B56" s="125">
        <v>226096</v>
      </c>
      <c r="C56" s="142">
        <v>185000</v>
      </c>
      <c r="D56" s="6">
        <v>317000</v>
      </c>
    </row>
    <row r="57" spans="1:4" ht="12.75">
      <c r="A57" s="123" t="s">
        <v>297</v>
      </c>
      <c r="B57" s="125">
        <v>56453</v>
      </c>
      <c r="C57" s="142">
        <v>48680</v>
      </c>
      <c r="D57" s="6">
        <v>243543</v>
      </c>
    </row>
    <row r="58" spans="1:4" ht="12.75">
      <c r="A58" s="123" t="s">
        <v>298</v>
      </c>
      <c r="B58" s="125"/>
      <c r="C58" s="142"/>
      <c r="D58" s="601">
        <v>442200</v>
      </c>
    </row>
    <row r="59" spans="1:4" ht="13.5" thickBot="1">
      <c r="A59" s="137" t="s">
        <v>299</v>
      </c>
      <c r="B59" s="138"/>
      <c r="C59" s="536"/>
      <c r="D59" s="88"/>
    </row>
    <row r="60" spans="1:4" ht="13.5" thickBot="1">
      <c r="A60" s="533" t="s">
        <v>18</v>
      </c>
      <c r="B60" s="189">
        <f>SUM(B55:B59)</f>
        <v>2318500</v>
      </c>
      <c r="C60" s="537">
        <f>SUM(C55:C59)</f>
        <v>3676227</v>
      </c>
      <c r="D60" s="122">
        <f>SUM(D55:D59)</f>
        <v>2943886</v>
      </c>
    </row>
    <row r="61" spans="1:4" ht="13.5" thickBot="1">
      <c r="A61" s="352"/>
      <c r="B61" s="540"/>
      <c r="C61" s="538"/>
      <c r="D61" s="4"/>
    </row>
    <row r="62" spans="1:4" ht="13.5" thickBot="1">
      <c r="A62" s="353" t="s">
        <v>125</v>
      </c>
      <c r="B62" s="367">
        <v>742549</v>
      </c>
      <c r="C62" s="539">
        <v>394013</v>
      </c>
      <c r="D62" s="213"/>
    </row>
    <row r="63" spans="1:4" ht="13.5" thickBot="1">
      <c r="A63" s="367" t="s">
        <v>608</v>
      </c>
      <c r="B63" s="367"/>
      <c r="C63" s="367">
        <v>388656</v>
      </c>
      <c r="D63" s="367">
        <v>733356</v>
      </c>
    </row>
  </sheetData>
  <mergeCells count="4">
    <mergeCell ref="A2:D2"/>
    <mergeCell ref="A3:D3"/>
    <mergeCell ref="A6:A7"/>
    <mergeCell ref="B6:D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8"/>
  <sheetViews>
    <sheetView workbookViewId="0" topLeftCell="A1">
      <selection activeCell="C90" sqref="C90"/>
    </sheetView>
  </sheetViews>
  <sheetFormatPr defaultColWidth="9.00390625" defaultRowHeight="12.75"/>
  <cols>
    <col min="1" max="1" width="36.875" style="0" customWidth="1"/>
    <col min="5" max="11" width="8.625" style="0" customWidth="1"/>
    <col min="12" max="12" width="8.375" style="0" customWidth="1"/>
  </cols>
  <sheetData>
    <row r="1" ht="12.75">
      <c r="K1" t="s">
        <v>52</v>
      </c>
    </row>
    <row r="2" spans="1:11" ht="12.75">
      <c r="A2" s="703" t="s">
        <v>172</v>
      </c>
      <c r="B2" s="703"/>
      <c r="C2" s="703"/>
      <c r="D2" s="703"/>
      <c r="E2" s="703"/>
      <c r="F2" s="692"/>
      <c r="G2" s="692"/>
      <c r="H2" s="692"/>
      <c r="I2" s="692"/>
      <c r="J2" s="692"/>
      <c r="K2" s="692"/>
    </row>
    <row r="3" spans="1:12" ht="13.5" thickBot="1">
      <c r="A3" s="703" t="s">
        <v>573</v>
      </c>
      <c r="B3" s="703"/>
      <c r="C3" s="703"/>
      <c r="D3" s="703"/>
      <c r="E3" s="703"/>
      <c r="F3" s="692"/>
      <c r="G3" s="692"/>
      <c r="H3" s="692"/>
      <c r="I3" s="692"/>
      <c r="J3" s="692"/>
      <c r="K3" s="692"/>
      <c r="L3" t="s">
        <v>148</v>
      </c>
    </row>
    <row r="4" spans="1:12" ht="13.5" thickBot="1">
      <c r="A4" s="727" t="s">
        <v>23</v>
      </c>
      <c r="B4" s="725" t="s">
        <v>149</v>
      </c>
      <c r="C4" s="720" t="s">
        <v>174</v>
      </c>
      <c r="D4" s="720" t="s">
        <v>576</v>
      </c>
      <c r="E4" s="729" t="s">
        <v>574</v>
      </c>
      <c r="F4" s="730"/>
      <c r="G4" s="730"/>
      <c r="H4" s="730"/>
      <c r="I4" s="730"/>
      <c r="J4" s="730"/>
      <c r="K4" s="730"/>
      <c r="L4" s="541" t="s">
        <v>575</v>
      </c>
    </row>
    <row r="5" spans="1:12" ht="13.5" thickBot="1">
      <c r="A5" s="728"/>
      <c r="B5" s="726"/>
      <c r="C5" s="719"/>
      <c r="D5" s="719"/>
      <c r="E5" s="543" t="s">
        <v>182</v>
      </c>
      <c r="F5" s="544" t="s">
        <v>181</v>
      </c>
      <c r="G5" s="544" t="s">
        <v>180</v>
      </c>
      <c r="H5" s="544" t="s">
        <v>179</v>
      </c>
      <c r="I5" s="544" t="s">
        <v>178</v>
      </c>
      <c r="J5" s="544" t="s">
        <v>175</v>
      </c>
      <c r="K5" s="545" t="s">
        <v>177</v>
      </c>
      <c r="L5" s="542" t="s">
        <v>176</v>
      </c>
    </row>
    <row r="6" spans="1:12" ht="10.5" customHeight="1">
      <c r="A6" s="128" t="s">
        <v>38</v>
      </c>
      <c r="B6" s="124"/>
      <c r="C6" s="126"/>
      <c r="D6" s="199"/>
      <c r="E6" s="326"/>
      <c r="F6" s="546"/>
      <c r="G6" s="546"/>
      <c r="H6" s="546"/>
      <c r="I6" s="546"/>
      <c r="J6" s="546"/>
      <c r="K6" s="327"/>
      <c r="L6" s="124"/>
    </row>
    <row r="7" spans="1:12" ht="12.75" customHeight="1">
      <c r="A7" s="291" t="s">
        <v>335</v>
      </c>
      <c r="B7" s="125">
        <f aca="true" t="shared" si="0" ref="B7:B14">SUM(C7:L7)</f>
        <v>2000</v>
      </c>
      <c r="C7" s="126">
        <v>2000</v>
      </c>
      <c r="D7" s="124"/>
      <c r="E7" s="5"/>
      <c r="F7" s="89"/>
      <c r="G7" s="89"/>
      <c r="H7" s="89"/>
      <c r="I7" s="89"/>
      <c r="J7" s="89"/>
      <c r="K7" s="6"/>
      <c r="L7" s="124"/>
    </row>
    <row r="8" spans="1:12" ht="12.75">
      <c r="A8" s="123" t="s">
        <v>336</v>
      </c>
      <c r="B8" s="125">
        <f t="shared" si="0"/>
        <v>114840</v>
      </c>
      <c r="C8" s="127"/>
      <c r="D8" s="125"/>
      <c r="E8" s="5">
        <v>4250</v>
      </c>
      <c r="F8" s="89">
        <v>4790</v>
      </c>
      <c r="G8" s="89">
        <v>400</v>
      </c>
      <c r="H8" s="89"/>
      <c r="I8" s="89">
        <v>2000</v>
      </c>
      <c r="J8" s="89"/>
      <c r="K8" s="6">
        <v>98400</v>
      </c>
      <c r="L8" s="125">
        <v>5000</v>
      </c>
    </row>
    <row r="9" spans="1:12" ht="12.75">
      <c r="A9" s="123" t="s">
        <v>337</v>
      </c>
      <c r="B9" s="125">
        <f t="shared" si="0"/>
        <v>24972</v>
      </c>
      <c r="C9" s="127"/>
      <c r="D9" s="125"/>
      <c r="E9" s="5"/>
      <c r="F9" s="89">
        <v>10972</v>
      </c>
      <c r="G9" s="89"/>
      <c r="H9" s="89"/>
      <c r="I9" s="89"/>
      <c r="J9" s="89"/>
      <c r="K9" s="6">
        <v>8000</v>
      </c>
      <c r="L9" s="125">
        <v>6000</v>
      </c>
    </row>
    <row r="10" spans="1:12" ht="12.75">
      <c r="A10" s="123" t="s">
        <v>150</v>
      </c>
      <c r="B10" s="125">
        <f t="shared" si="0"/>
        <v>44350</v>
      </c>
      <c r="C10" s="127"/>
      <c r="D10" s="125"/>
      <c r="E10" s="5"/>
      <c r="F10" s="89"/>
      <c r="G10" s="89"/>
      <c r="H10" s="89">
        <v>4700</v>
      </c>
      <c r="I10" s="89">
        <v>17000</v>
      </c>
      <c r="J10" s="89"/>
      <c r="K10" s="6"/>
      <c r="L10" s="125">
        <v>22650</v>
      </c>
    </row>
    <row r="11" spans="1:12" ht="12.75">
      <c r="A11" s="123" t="s">
        <v>151</v>
      </c>
      <c r="B11" s="125">
        <f t="shared" si="0"/>
        <v>55118</v>
      </c>
      <c r="C11" s="127">
        <v>41115</v>
      </c>
      <c r="D11" s="125"/>
      <c r="E11" s="5"/>
      <c r="F11" s="89">
        <v>503</v>
      </c>
      <c r="G11" s="89">
        <v>2300</v>
      </c>
      <c r="H11" s="89">
        <v>500</v>
      </c>
      <c r="I11" s="89">
        <v>9700</v>
      </c>
      <c r="J11" s="89"/>
      <c r="K11" s="6"/>
      <c r="L11" s="125">
        <v>1000</v>
      </c>
    </row>
    <row r="12" spans="1:12" ht="12.75">
      <c r="A12" s="123" t="s">
        <v>173</v>
      </c>
      <c r="B12" s="125">
        <f t="shared" si="0"/>
        <v>32000</v>
      </c>
      <c r="C12" s="127">
        <v>32000</v>
      </c>
      <c r="D12" s="125"/>
      <c r="E12" s="5"/>
      <c r="F12" s="89"/>
      <c r="G12" s="89"/>
      <c r="H12" s="89"/>
      <c r="I12" s="89"/>
      <c r="J12" s="89"/>
      <c r="K12" s="6"/>
      <c r="L12" s="125"/>
    </row>
    <row r="13" spans="1:12" ht="12.75">
      <c r="A13" s="123" t="s">
        <v>189</v>
      </c>
      <c r="B13" s="125">
        <f t="shared" si="0"/>
        <v>18987</v>
      </c>
      <c r="C13" s="127"/>
      <c r="D13" s="125"/>
      <c r="E13" s="5"/>
      <c r="F13" s="89">
        <v>2248</v>
      </c>
      <c r="G13" s="89">
        <v>3200</v>
      </c>
      <c r="H13" s="89">
        <v>100</v>
      </c>
      <c r="I13" s="89">
        <v>11016</v>
      </c>
      <c r="J13" s="89">
        <v>2423</v>
      </c>
      <c r="K13" s="6"/>
      <c r="L13" s="125"/>
    </row>
    <row r="14" spans="1:12" ht="13.5" thickBot="1">
      <c r="A14" s="137" t="s">
        <v>188</v>
      </c>
      <c r="B14" s="138">
        <f t="shared" si="0"/>
        <v>27963</v>
      </c>
      <c r="C14" s="139">
        <v>11022</v>
      </c>
      <c r="D14" s="138"/>
      <c r="E14" s="87">
        <v>850</v>
      </c>
      <c r="F14" s="91">
        <v>3487</v>
      </c>
      <c r="G14" s="91">
        <v>80</v>
      </c>
      <c r="H14" s="91">
        <v>600</v>
      </c>
      <c r="I14" s="91">
        <v>4324</v>
      </c>
      <c r="J14" s="91"/>
      <c r="K14" s="88">
        <v>1600</v>
      </c>
      <c r="L14" s="138">
        <v>6000</v>
      </c>
    </row>
    <row r="15" spans="1:12" s="114" customFormat="1" ht="13.5" thickBot="1">
      <c r="A15" s="533" t="s">
        <v>152</v>
      </c>
      <c r="B15" s="189">
        <f>SUM(B7:B14)</f>
        <v>320230</v>
      </c>
      <c r="C15" s="533">
        <f>SUM(C7:C14)</f>
        <v>86137</v>
      </c>
      <c r="D15" s="533">
        <f>SUM(D7:D14)</f>
        <v>0</v>
      </c>
      <c r="E15" s="77">
        <f aca="true" t="shared" si="1" ref="E15:L15">SUM(E8:E14)</f>
        <v>5100</v>
      </c>
      <c r="F15" s="121">
        <f t="shared" si="1"/>
        <v>22000</v>
      </c>
      <c r="G15" s="121">
        <f t="shared" si="1"/>
        <v>5980</v>
      </c>
      <c r="H15" s="121">
        <f>SUM(H8:H14)</f>
        <v>5900</v>
      </c>
      <c r="I15" s="121">
        <f>SUM(I8:I14)</f>
        <v>44040</v>
      </c>
      <c r="J15" s="121">
        <f t="shared" si="1"/>
        <v>2423</v>
      </c>
      <c r="K15" s="122">
        <f t="shared" si="1"/>
        <v>108000</v>
      </c>
      <c r="L15" s="189">
        <f t="shared" si="1"/>
        <v>40650</v>
      </c>
    </row>
    <row r="16" spans="1:12" s="114" customFormat="1" ht="12.75">
      <c r="A16" s="291" t="s">
        <v>338</v>
      </c>
      <c r="B16" s="124">
        <f>SUM(C16:L16)</f>
        <v>2500</v>
      </c>
      <c r="C16" s="548">
        <v>2500</v>
      </c>
      <c r="D16" s="549"/>
      <c r="E16" s="120"/>
      <c r="F16" s="550"/>
      <c r="G16" s="550"/>
      <c r="H16" s="550"/>
      <c r="I16" s="550"/>
      <c r="J16" s="550"/>
      <c r="K16" s="551"/>
      <c r="L16" s="552"/>
    </row>
    <row r="17" spans="1:12" s="114" customFormat="1" ht="13.5" thickBot="1">
      <c r="A17" s="186" t="s">
        <v>339</v>
      </c>
      <c r="B17" s="138">
        <f>SUM(C17:L17)</f>
        <v>2946</v>
      </c>
      <c r="C17" s="185">
        <v>2946</v>
      </c>
      <c r="D17" s="187"/>
      <c r="E17" s="553"/>
      <c r="F17" s="554"/>
      <c r="G17" s="554"/>
      <c r="H17" s="554"/>
      <c r="I17" s="554"/>
      <c r="J17" s="554"/>
      <c r="K17" s="555"/>
      <c r="L17" s="141"/>
    </row>
    <row r="18" spans="1:12" s="114" customFormat="1" ht="13.5" thickBot="1">
      <c r="A18" s="533" t="s">
        <v>340</v>
      </c>
      <c r="B18" s="189">
        <f>SUM(B16:B17)</f>
        <v>5446</v>
      </c>
      <c r="C18" s="533">
        <f aca="true" t="shared" si="2" ref="C18:L18">SUM(C16:C17)</f>
        <v>5446</v>
      </c>
      <c r="D18" s="533">
        <f t="shared" si="2"/>
        <v>0</v>
      </c>
      <c r="E18" s="77">
        <f t="shared" si="2"/>
        <v>0</v>
      </c>
      <c r="F18" s="121">
        <f t="shared" si="2"/>
        <v>0</v>
      </c>
      <c r="G18" s="121">
        <f t="shared" si="2"/>
        <v>0</v>
      </c>
      <c r="H18" s="121">
        <f>SUM(H16:H17)</f>
        <v>0</v>
      </c>
      <c r="I18" s="121">
        <f>SUM(I16:I17)</f>
        <v>0</v>
      </c>
      <c r="J18" s="121">
        <f t="shared" si="2"/>
        <v>0</v>
      </c>
      <c r="K18" s="122">
        <f t="shared" si="2"/>
        <v>0</v>
      </c>
      <c r="L18" s="189">
        <f t="shared" si="2"/>
        <v>0</v>
      </c>
    </row>
    <row r="19" spans="1:12" ht="12.75">
      <c r="A19" s="534" t="s">
        <v>153</v>
      </c>
      <c r="B19" s="124">
        <f>SUM(C19:L19)</f>
        <v>236000</v>
      </c>
      <c r="C19" s="126">
        <v>236000</v>
      </c>
      <c r="D19" s="124"/>
      <c r="E19" s="85"/>
      <c r="F19" s="90"/>
      <c r="G19" s="90"/>
      <c r="H19" s="90"/>
      <c r="I19" s="90"/>
      <c r="J19" s="90"/>
      <c r="K19" s="86"/>
      <c r="L19" s="124"/>
    </row>
    <row r="20" spans="1:12" ht="12.75">
      <c r="A20" s="123" t="s">
        <v>154</v>
      </c>
      <c r="B20" s="125">
        <f>SUM(C20:L20)</f>
        <v>32000</v>
      </c>
      <c r="C20" s="127">
        <v>32000</v>
      </c>
      <c r="D20" s="125"/>
      <c r="E20" s="5"/>
      <c r="F20" s="89"/>
      <c r="G20" s="89"/>
      <c r="H20" s="89"/>
      <c r="I20" s="89"/>
      <c r="J20" s="89"/>
      <c r="K20" s="6"/>
      <c r="L20" s="125"/>
    </row>
    <row r="21" spans="1:12" ht="12.75">
      <c r="A21" s="123" t="s">
        <v>191</v>
      </c>
      <c r="B21" s="125">
        <f>SUM(C21:L21)</f>
        <v>300</v>
      </c>
      <c r="C21" s="127">
        <v>300</v>
      </c>
      <c r="D21" s="125"/>
      <c r="E21" s="5"/>
      <c r="F21" s="89"/>
      <c r="G21" s="89"/>
      <c r="H21" s="89"/>
      <c r="I21" s="89"/>
      <c r="J21" s="89"/>
      <c r="K21" s="6"/>
      <c r="L21" s="125"/>
    </row>
    <row r="22" spans="1:12" ht="12.75">
      <c r="A22" s="123" t="s">
        <v>155</v>
      </c>
      <c r="B22" s="125">
        <f>SUM(C22:L22)</f>
        <v>4000</v>
      </c>
      <c r="C22" s="127">
        <v>4000</v>
      </c>
      <c r="D22" s="125"/>
      <c r="E22" s="5"/>
      <c r="F22" s="89"/>
      <c r="G22" s="89"/>
      <c r="H22" s="89"/>
      <c r="I22" s="89"/>
      <c r="J22" s="89"/>
      <c r="K22" s="6"/>
      <c r="L22" s="125"/>
    </row>
    <row r="23" spans="1:12" ht="13.5" thickBot="1">
      <c r="A23" s="137" t="s">
        <v>156</v>
      </c>
      <c r="B23" s="138">
        <f>SUM(C23:L23)</f>
        <v>21500</v>
      </c>
      <c r="C23" s="139">
        <v>21500</v>
      </c>
      <c r="D23" s="138"/>
      <c r="E23" s="87"/>
      <c r="F23" s="91"/>
      <c r="G23" s="91"/>
      <c r="H23" s="91"/>
      <c r="I23" s="91"/>
      <c r="J23" s="91"/>
      <c r="K23" s="88"/>
      <c r="L23" s="138"/>
    </row>
    <row r="24" spans="1:12" s="114" customFormat="1" ht="13.5" thickBot="1">
      <c r="A24" s="533" t="s">
        <v>40</v>
      </c>
      <c r="B24" s="189">
        <f>SUM(B19:B23)</f>
        <v>293800</v>
      </c>
      <c r="C24" s="533">
        <f aca="true" t="shared" si="3" ref="C24:L24">SUM(C19:C23)</f>
        <v>293800</v>
      </c>
      <c r="D24" s="533">
        <f t="shared" si="3"/>
        <v>0</v>
      </c>
      <c r="E24" s="77">
        <f t="shared" si="3"/>
        <v>0</v>
      </c>
      <c r="F24" s="121">
        <f t="shared" si="3"/>
        <v>0</v>
      </c>
      <c r="G24" s="121">
        <f t="shared" si="3"/>
        <v>0</v>
      </c>
      <c r="H24" s="121">
        <f>SUM(H19:H23)</f>
        <v>0</v>
      </c>
      <c r="I24" s="121">
        <f>SUM(I19:I23)</f>
        <v>0</v>
      </c>
      <c r="J24" s="121">
        <f t="shared" si="3"/>
        <v>0</v>
      </c>
      <c r="K24" s="122">
        <f t="shared" si="3"/>
        <v>0</v>
      </c>
      <c r="L24" s="189">
        <f t="shared" si="3"/>
        <v>0</v>
      </c>
    </row>
    <row r="25" spans="1:12" s="114" customFormat="1" ht="13.5" thickBot="1">
      <c r="A25" s="533" t="s">
        <v>157</v>
      </c>
      <c r="B25" s="189">
        <f>SUM(C25)</f>
        <v>1500</v>
      </c>
      <c r="C25" s="556">
        <v>1500</v>
      </c>
      <c r="D25" s="77">
        <v>0</v>
      </c>
      <c r="E25" s="77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2">
        <v>0</v>
      </c>
      <c r="L25" s="189">
        <v>0</v>
      </c>
    </row>
    <row r="26" spans="1:12" ht="12.75">
      <c r="A26" s="534" t="s">
        <v>158</v>
      </c>
      <c r="B26" s="124">
        <f>SUM(C26:L26)</f>
        <v>59698</v>
      </c>
      <c r="C26" s="126">
        <v>59698</v>
      </c>
      <c r="D26" s="124"/>
      <c r="E26" s="85"/>
      <c r="F26" s="90"/>
      <c r="G26" s="90"/>
      <c r="H26" s="90"/>
      <c r="I26" s="90"/>
      <c r="J26" s="90"/>
      <c r="K26" s="86"/>
      <c r="L26" s="124"/>
    </row>
    <row r="27" spans="1:12" ht="12.75">
      <c r="A27" s="123" t="s">
        <v>68</v>
      </c>
      <c r="B27" s="125">
        <f>SUM(C27:L27)</f>
        <v>43316</v>
      </c>
      <c r="C27" s="127">
        <v>43316</v>
      </c>
      <c r="D27" s="125"/>
      <c r="E27" s="5"/>
      <c r="F27" s="89"/>
      <c r="G27" s="89"/>
      <c r="H27" s="89"/>
      <c r="I27" s="89"/>
      <c r="J27" s="89"/>
      <c r="K27" s="6"/>
      <c r="L27" s="125"/>
    </row>
    <row r="28" spans="1:12" ht="12.75">
      <c r="A28" s="123" t="s">
        <v>159</v>
      </c>
      <c r="B28" s="125">
        <f>SUM(C28:L28)</f>
        <v>0</v>
      </c>
      <c r="C28" s="127">
        <v>0</v>
      </c>
      <c r="D28" s="125"/>
      <c r="E28" s="5"/>
      <c r="F28" s="89"/>
      <c r="G28" s="89"/>
      <c r="H28" s="89"/>
      <c r="I28" s="89"/>
      <c r="J28" s="89"/>
      <c r="K28" s="6"/>
      <c r="L28" s="125"/>
    </row>
    <row r="29" spans="1:12" ht="12.75">
      <c r="A29" s="123" t="s">
        <v>160</v>
      </c>
      <c r="B29" s="125">
        <f>SUM(C29:L29)</f>
        <v>0</v>
      </c>
      <c r="C29" s="127">
        <v>0</v>
      </c>
      <c r="D29" s="125"/>
      <c r="E29" s="5"/>
      <c r="F29" s="89"/>
      <c r="G29" s="89"/>
      <c r="H29" s="89"/>
      <c r="I29" s="89"/>
      <c r="J29" s="89"/>
      <c r="K29" s="6"/>
      <c r="L29" s="125"/>
    </row>
    <row r="30" spans="1:12" ht="13.5" thickBot="1">
      <c r="A30" s="137" t="s">
        <v>41</v>
      </c>
      <c r="B30" s="138">
        <f>SUM(C30:L30)</f>
        <v>27500</v>
      </c>
      <c r="C30" s="139">
        <v>27500</v>
      </c>
      <c r="D30" s="138"/>
      <c r="E30" s="87"/>
      <c r="F30" s="91"/>
      <c r="G30" s="91"/>
      <c r="H30" s="91"/>
      <c r="I30" s="91"/>
      <c r="J30" s="91"/>
      <c r="K30" s="88"/>
      <c r="L30" s="138"/>
    </row>
    <row r="31" spans="1:12" s="114" customFormat="1" ht="13.5" thickBot="1">
      <c r="A31" s="533" t="s">
        <v>161</v>
      </c>
      <c r="B31" s="189">
        <f>SUM(B26:B30)</f>
        <v>130514</v>
      </c>
      <c r="C31" s="533">
        <f>SUM(C26:C30)</f>
        <v>130514</v>
      </c>
      <c r="D31" s="533">
        <f aca="true" t="shared" si="4" ref="D31:L31">SUM(D26:D30)</f>
        <v>0</v>
      </c>
      <c r="E31" s="533">
        <f t="shared" si="4"/>
        <v>0</v>
      </c>
      <c r="F31" s="533">
        <f t="shared" si="4"/>
        <v>0</v>
      </c>
      <c r="G31" s="533">
        <f t="shared" si="4"/>
        <v>0</v>
      </c>
      <c r="H31" s="533">
        <f t="shared" si="4"/>
        <v>0</v>
      </c>
      <c r="I31" s="533">
        <f t="shared" si="4"/>
        <v>0</v>
      </c>
      <c r="J31" s="533">
        <f t="shared" si="4"/>
        <v>0</v>
      </c>
      <c r="K31" s="533">
        <f t="shared" si="4"/>
        <v>0</v>
      </c>
      <c r="L31" s="189">
        <f t="shared" si="4"/>
        <v>0</v>
      </c>
    </row>
    <row r="32" spans="1:12" ht="12.75">
      <c r="A32" s="534" t="s">
        <v>162</v>
      </c>
      <c r="B32" s="124">
        <f>SUM(C32:L32)</f>
        <v>0</v>
      </c>
      <c r="C32" s="126">
        <v>0</v>
      </c>
      <c r="D32" s="124"/>
      <c r="E32" s="85"/>
      <c r="F32" s="90"/>
      <c r="G32" s="90"/>
      <c r="H32" s="90"/>
      <c r="I32" s="90"/>
      <c r="J32" s="90"/>
      <c r="K32" s="86"/>
      <c r="L32" s="124"/>
    </row>
    <row r="33" spans="1:12" ht="13.5" thickBot="1">
      <c r="A33" s="137" t="s">
        <v>163</v>
      </c>
      <c r="B33" s="138">
        <f>SUM(C33:L33)</f>
        <v>523323</v>
      </c>
      <c r="C33" s="139">
        <v>523323</v>
      </c>
      <c r="D33" s="138"/>
      <c r="E33" s="87"/>
      <c r="F33" s="91"/>
      <c r="G33" s="91"/>
      <c r="H33" s="91"/>
      <c r="I33" s="91"/>
      <c r="J33" s="91"/>
      <c r="K33" s="88"/>
      <c r="L33" s="138"/>
    </row>
    <row r="34" spans="1:12" s="114" customFormat="1" ht="13.5" thickBot="1">
      <c r="A34" s="533" t="s">
        <v>164</v>
      </c>
      <c r="B34" s="189">
        <f>SUM(B32:B33)</f>
        <v>523323</v>
      </c>
      <c r="C34" s="533">
        <f>SUM(C32:C33)</f>
        <v>523323</v>
      </c>
      <c r="D34" s="533">
        <f aca="true" t="shared" si="5" ref="D34:L34">SUM(D32:D33)</f>
        <v>0</v>
      </c>
      <c r="E34" s="533">
        <f t="shared" si="5"/>
        <v>0</v>
      </c>
      <c r="F34" s="533">
        <f t="shared" si="5"/>
        <v>0</v>
      </c>
      <c r="G34" s="533">
        <f t="shared" si="5"/>
        <v>0</v>
      </c>
      <c r="H34" s="533">
        <f t="shared" si="5"/>
        <v>0</v>
      </c>
      <c r="I34" s="533">
        <f t="shared" si="5"/>
        <v>0</v>
      </c>
      <c r="J34" s="533">
        <f t="shared" si="5"/>
        <v>0</v>
      </c>
      <c r="K34" s="533">
        <f t="shared" si="5"/>
        <v>0</v>
      </c>
      <c r="L34" s="189">
        <f t="shared" si="5"/>
        <v>0</v>
      </c>
    </row>
    <row r="35" spans="1:12" s="136" customFormat="1" ht="12.75">
      <c r="A35" s="291" t="s">
        <v>199</v>
      </c>
      <c r="B35" s="549">
        <f aca="true" t="shared" si="6" ref="B35:B42">SUM(C35:L35)</f>
        <v>0</v>
      </c>
      <c r="C35" s="548"/>
      <c r="D35" s="549"/>
      <c r="E35" s="311"/>
      <c r="F35" s="312"/>
      <c r="G35" s="312"/>
      <c r="H35" s="312"/>
      <c r="I35" s="312"/>
      <c r="J35" s="312"/>
      <c r="K35" s="557"/>
      <c r="L35" s="549"/>
    </row>
    <row r="36" spans="1:12" s="136" customFormat="1" ht="12.75">
      <c r="A36" s="130" t="s">
        <v>200</v>
      </c>
      <c r="B36" s="131">
        <f t="shared" si="6"/>
        <v>0</v>
      </c>
      <c r="C36" s="132"/>
      <c r="D36" s="131"/>
      <c r="E36" s="133"/>
      <c r="F36" s="134"/>
      <c r="G36" s="134"/>
      <c r="H36" s="134"/>
      <c r="I36" s="134"/>
      <c r="J36" s="134"/>
      <c r="K36" s="135"/>
      <c r="L36" s="131"/>
    </row>
    <row r="37" spans="1:12" s="136" customFormat="1" ht="12.75">
      <c r="A37" s="130" t="s">
        <v>201</v>
      </c>
      <c r="B37" s="630">
        <f t="shared" si="6"/>
        <v>5421</v>
      </c>
      <c r="C37" s="132">
        <v>5421</v>
      </c>
      <c r="D37" s="131"/>
      <c r="E37" s="133"/>
      <c r="F37" s="134"/>
      <c r="G37" s="134"/>
      <c r="H37" s="134"/>
      <c r="I37" s="134"/>
      <c r="J37" s="134"/>
      <c r="K37" s="135"/>
      <c r="L37" s="131"/>
    </row>
    <row r="38" spans="1:12" s="136" customFormat="1" ht="12.75">
      <c r="A38" s="130" t="s">
        <v>209</v>
      </c>
      <c r="B38" s="131">
        <f t="shared" si="6"/>
        <v>0</v>
      </c>
      <c r="C38" s="132"/>
      <c r="D38" s="131"/>
      <c r="E38" s="133"/>
      <c r="F38" s="134"/>
      <c r="G38" s="134"/>
      <c r="H38" s="134"/>
      <c r="I38" s="134"/>
      <c r="J38" s="134"/>
      <c r="K38" s="135"/>
      <c r="L38" s="131"/>
    </row>
    <row r="39" spans="1:12" s="136" customFormat="1" ht="12.75">
      <c r="A39" s="130" t="s">
        <v>207</v>
      </c>
      <c r="B39" s="131">
        <f t="shared" si="6"/>
        <v>0</v>
      </c>
      <c r="C39" s="132"/>
      <c r="D39" s="131"/>
      <c r="E39" s="133"/>
      <c r="F39" s="134"/>
      <c r="G39" s="134"/>
      <c r="H39" s="134"/>
      <c r="I39" s="134"/>
      <c r="J39" s="134"/>
      <c r="K39" s="135"/>
      <c r="L39" s="131"/>
    </row>
    <row r="40" spans="1:12" s="136" customFormat="1" ht="12.75">
      <c r="A40" s="130" t="s">
        <v>208</v>
      </c>
      <c r="B40" s="131">
        <f t="shared" si="6"/>
        <v>0</v>
      </c>
      <c r="C40" s="132"/>
      <c r="D40" s="131"/>
      <c r="E40" s="133"/>
      <c r="F40" s="134"/>
      <c r="G40" s="134"/>
      <c r="H40" s="134"/>
      <c r="I40" s="134"/>
      <c r="J40" s="134"/>
      <c r="K40" s="135"/>
      <c r="L40" s="131"/>
    </row>
    <row r="41" spans="1:12" s="136" customFormat="1" ht="12.75">
      <c r="A41" s="130" t="s">
        <v>183</v>
      </c>
      <c r="B41" s="131">
        <f t="shared" si="6"/>
        <v>555</v>
      </c>
      <c r="C41" s="132">
        <v>555</v>
      </c>
      <c r="D41" s="131"/>
      <c r="E41" s="133"/>
      <c r="F41" s="134"/>
      <c r="G41" s="134"/>
      <c r="H41" s="134"/>
      <c r="I41" s="134"/>
      <c r="J41" s="134"/>
      <c r="K41" s="135"/>
      <c r="L41" s="131"/>
    </row>
    <row r="42" spans="1:12" s="136" customFormat="1" ht="13.5" thickBot="1">
      <c r="A42" s="186" t="s">
        <v>165</v>
      </c>
      <c r="B42" s="187">
        <f t="shared" si="6"/>
        <v>34081</v>
      </c>
      <c r="C42" s="185">
        <v>34081</v>
      </c>
      <c r="D42" s="187"/>
      <c r="E42" s="558"/>
      <c r="F42" s="559"/>
      <c r="G42" s="559"/>
      <c r="H42" s="559"/>
      <c r="I42" s="559"/>
      <c r="J42" s="559"/>
      <c r="K42" s="560"/>
      <c r="L42" s="187"/>
    </row>
    <row r="43" spans="1:12" s="114" customFormat="1" ht="13.5" thickBot="1">
      <c r="A43" s="533" t="s">
        <v>166</v>
      </c>
      <c r="B43" s="189">
        <f>SUM(B35:B42)</f>
        <v>40057</v>
      </c>
      <c r="C43" s="533">
        <f>SUM(C35:C42)</f>
        <v>40057</v>
      </c>
      <c r="D43" s="533">
        <f>SUM(D35:D42)</f>
        <v>0</v>
      </c>
      <c r="E43" s="77">
        <f aca="true" t="shared" si="7" ref="E43:L43">SUM(E41:E42)</f>
        <v>0</v>
      </c>
      <c r="F43" s="121">
        <f t="shared" si="7"/>
        <v>0</v>
      </c>
      <c r="G43" s="121">
        <f t="shared" si="7"/>
        <v>0</v>
      </c>
      <c r="H43" s="121">
        <f>SUM(H41:H42)</f>
        <v>0</v>
      </c>
      <c r="I43" s="121">
        <f>SUM(I41:I42)</f>
        <v>0</v>
      </c>
      <c r="J43" s="121">
        <f t="shared" si="7"/>
        <v>0</v>
      </c>
      <c r="K43" s="122">
        <f t="shared" si="7"/>
        <v>0</v>
      </c>
      <c r="L43" s="189">
        <f t="shared" si="7"/>
        <v>0</v>
      </c>
    </row>
    <row r="44" spans="1:12" s="114" customFormat="1" ht="12.75">
      <c r="A44" s="636"/>
      <c r="B44" s="636"/>
      <c r="C44" s="636"/>
      <c r="D44" s="636"/>
      <c r="E44" s="636"/>
      <c r="F44" s="636"/>
      <c r="G44" s="636"/>
      <c r="H44" s="636"/>
      <c r="I44" s="636"/>
      <c r="J44" s="636"/>
      <c r="K44" s="636"/>
      <c r="L44" s="636"/>
    </row>
    <row r="45" spans="1:12" s="114" customFormat="1" ht="12.7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</row>
    <row r="46" spans="1:12" s="114" customFormat="1" ht="12.75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</row>
    <row r="47" spans="1:12" s="114" customFormat="1" ht="12.75">
      <c r="A47" s="140"/>
      <c r="B47" s="140"/>
      <c r="C47" s="140"/>
      <c r="D47" s="140"/>
      <c r="E47" s="140" t="s">
        <v>385</v>
      </c>
      <c r="F47" s="140"/>
      <c r="G47" s="140"/>
      <c r="H47" s="140"/>
      <c r="I47" s="140"/>
      <c r="J47" s="140"/>
      <c r="K47" s="140"/>
      <c r="L47" s="140"/>
    </row>
    <row r="48" spans="1:12" s="114" customFormat="1" ht="12.7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</row>
    <row r="49" spans="1:12" s="114" customFormat="1" ht="13.5" thickBot="1">
      <c r="A49" s="637"/>
      <c r="B49" s="637"/>
      <c r="C49" s="637"/>
      <c r="D49" s="637"/>
      <c r="E49" s="637"/>
      <c r="F49" s="637"/>
      <c r="G49" s="637"/>
      <c r="H49" s="637"/>
      <c r="I49" s="637"/>
      <c r="J49" s="637"/>
      <c r="K49" s="637"/>
      <c r="L49" s="637"/>
    </row>
    <row r="50" spans="1:12" s="114" customFormat="1" ht="13.5" thickBot="1">
      <c r="A50" s="718" t="s">
        <v>23</v>
      </c>
      <c r="B50" s="718" t="s">
        <v>149</v>
      </c>
      <c r="C50" s="720" t="s">
        <v>174</v>
      </c>
      <c r="D50" s="720" t="s">
        <v>576</v>
      </c>
      <c r="E50" s="722" t="s">
        <v>574</v>
      </c>
      <c r="F50" s="723"/>
      <c r="G50" s="723"/>
      <c r="H50" s="723"/>
      <c r="I50" s="723"/>
      <c r="J50" s="723"/>
      <c r="K50" s="724"/>
      <c r="L50" s="541" t="s">
        <v>575</v>
      </c>
    </row>
    <row r="51" spans="1:12" ht="13.5" thickBot="1">
      <c r="A51" s="719"/>
      <c r="B51" s="719"/>
      <c r="C51" s="721"/>
      <c r="D51" s="721"/>
      <c r="E51" s="543" t="s">
        <v>182</v>
      </c>
      <c r="F51" s="544" t="s">
        <v>181</v>
      </c>
      <c r="G51" s="544" t="s">
        <v>180</v>
      </c>
      <c r="H51" s="544" t="s">
        <v>179</v>
      </c>
      <c r="I51" s="544" t="s">
        <v>178</v>
      </c>
      <c r="J51" s="544" t="s">
        <v>175</v>
      </c>
      <c r="K51" s="545" t="s">
        <v>177</v>
      </c>
      <c r="L51" s="542" t="s">
        <v>176</v>
      </c>
    </row>
    <row r="52" spans="1:12" ht="12.75">
      <c r="A52" s="123" t="s">
        <v>167</v>
      </c>
      <c r="B52" s="125">
        <f>SUM(C52:L52)</f>
        <v>5369</v>
      </c>
      <c r="C52" s="127">
        <v>5369</v>
      </c>
      <c r="D52" s="125"/>
      <c r="E52" s="5"/>
      <c r="F52" s="89"/>
      <c r="G52" s="89"/>
      <c r="H52" s="89"/>
      <c r="I52" s="89"/>
      <c r="J52" s="89"/>
      <c r="K52" s="6"/>
      <c r="L52" s="125"/>
    </row>
    <row r="53" spans="1:12" ht="12.75">
      <c r="A53" s="123" t="s">
        <v>185</v>
      </c>
      <c r="B53" s="125">
        <f>SUM(C53:L53)</f>
        <v>451</v>
      </c>
      <c r="C53" s="127">
        <v>451</v>
      </c>
      <c r="D53" s="125"/>
      <c r="E53" s="5"/>
      <c r="F53" s="89"/>
      <c r="G53" s="89"/>
      <c r="H53" s="89"/>
      <c r="I53" s="89"/>
      <c r="J53" s="89"/>
      <c r="K53" s="6"/>
      <c r="L53" s="125"/>
    </row>
    <row r="54" spans="1:12" ht="13.5" thickBot="1">
      <c r="A54" s="137" t="s">
        <v>168</v>
      </c>
      <c r="B54" s="138">
        <f>SUM(C54:L54)</f>
        <v>17929</v>
      </c>
      <c r="C54" s="139">
        <v>17929</v>
      </c>
      <c r="D54" s="138"/>
      <c r="E54" s="87"/>
      <c r="F54" s="91"/>
      <c r="G54" s="91"/>
      <c r="H54" s="91"/>
      <c r="I54" s="91"/>
      <c r="J54" s="91"/>
      <c r="K54" s="88"/>
      <c r="L54" s="138"/>
    </row>
    <row r="55" spans="1:12" s="114" customFormat="1" ht="13.5" thickBot="1">
      <c r="A55" s="533" t="s">
        <v>169</v>
      </c>
      <c r="B55" s="189">
        <f aca="true" t="shared" si="8" ref="B55:L55">SUM(B52:B54)</f>
        <v>23749</v>
      </c>
      <c r="C55" s="533">
        <f t="shared" si="8"/>
        <v>23749</v>
      </c>
      <c r="D55" s="533">
        <f t="shared" si="8"/>
        <v>0</v>
      </c>
      <c r="E55" s="77">
        <f t="shared" si="8"/>
        <v>0</v>
      </c>
      <c r="F55" s="121">
        <f t="shared" si="8"/>
        <v>0</v>
      </c>
      <c r="G55" s="121">
        <f t="shared" si="8"/>
        <v>0</v>
      </c>
      <c r="H55" s="121">
        <f t="shared" si="8"/>
        <v>0</v>
      </c>
      <c r="I55" s="121">
        <f t="shared" si="8"/>
        <v>0</v>
      </c>
      <c r="J55" s="121">
        <f t="shared" si="8"/>
        <v>0</v>
      </c>
      <c r="K55" s="122">
        <f t="shared" si="8"/>
        <v>0</v>
      </c>
      <c r="L55" s="189">
        <f t="shared" si="8"/>
        <v>0</v>
      </c>
    </row>
    <row r="56" spans="1:12" s="136" customFormat="1" ht="13.5" thickBot="1">
      <c r="A56" s="562" t="s">
        <v>341</v>
      </c>
      <c r="B56" s="563">
        <f>SUM(C56:L56)</f>
        <v>0</v>
      </c>
      <c r="C56" s="564"/>
      <c r="D56" s="563">
        <v>0</v>
      </c>
      <c r="E56" s="565">
        <v>0</v>
      </c>
      <c r="F56" s="566">
        <v>0</v>
      </c>
      <c r="G56" s="566">
        <v>0</v>
      </c>
      <c r="H56" s="566">
        <v>0</v>
      </c>
      <c r="I56" s="566">
        <v>0</v>
      </c>
      <c r="J56" s="566">
        <v>0</v>
      </c>
      <c r="K56" s="567">
        <v>0</v>
      </c>
      <c r="L56" s="568">
        <v>0</v>
      </c>
    </row>
    <row r="57" spans="1:12" s="136" customFormat="1" ht="13.5" thickBot="1">
      <c r="A57" s="562" t="s">
        <v>535</v>
      </c>
      <c r="B57" s="563">
        <f>SUM(C57:L57)</f>
        <v>6000</v>
      </c>
      <c r="C57" s="564">
        <v>6000</v>
      </c>
      <c r="D57" s="563">
        <v>0</v>
      </c>
      <c r="E57" s="565">
        <v>0</v>
      </c>
      <c r="F57" s="566">
        <v>0</v>
      </c>
      <c r="G57" s="566">
        <v>0</v>
      </c>
      <c r="H57" s="566">
        <v>0</v>
      </c>
      <c r="I57" s="566">
        <v>0</v>
      </c>
      <c r="J57" s="566">
        <v>0</v>
      </c>
      <c r="K57" s="567">
        <v>0</v>
      </c>
      <c r="L57" s="568">
        <v>0</v>
      </c>
    </row>
    <row r="58" spans="1:12" ht="12.75">
      <c r="A58" s="534" t="s">
        <v>192</v>
      </c>
      <c r="B58" s="124">
        <f aca="true" t="shared" si="9" ref="B58:B63">SUM(C58:L58)</f>
        <v>448442</v>
      </c>
      <c r="C58" s="126"/>
      <c r="D58" s="561"/>
      <c r="E58" s="85"/>
      <c r="F58" s="90"/>
      <c r="G58" s="90"/>
      <c r="H58" s="90"/>
      <c r="I58" s="90">
        <v>13776</v>
      </c>
      <c r="J58" s="90"/>
      <c r="K58" s="86"/>
      <c r="L58" s="631">
        <v>434666</v>
      </c>
    </row>
    <row r="59" spans="1:12" ht="12.75">
      <c r="A59" s="123" t="s">
        <v>170</v>
      </c>
      <c r="B59" s="125">
        <f t="shared" si="9"/>
        <v>2010</v>
      </c>
      <c r="C59" s="127"/>
      <c r="D59" s="371"/>
      <c r="E59" s="5"/>
      <c r="F59" s="89"/>
      <c r="G59" s="89"/>
      <c r="H59" s="89"/>
      <c r="I59" s="89">
        <v>2010</v>
      </c>
      <c r="J59" s="89"/>
      <c r="K59" s="6"/>
      <c r="L59" s="632"/>
    </row>
    <row r="60" spans="1:12" ht="12.75">
      <c r="A60" s="123" t="s">
        <v>171</v>
      </c>
      <c r="B60" s="125">
        <f t="shared" si="9"/>
        <v>520</v>
      </c>
      <c r="C60" s="127">
        <v>520</v>
      </c>
      <c r="D60" s="371"/>
      <c r="E60" s="5"/>
      <c r="F60" s="89"/>
      <c r="G60" s="89"/>
      <c r="H60" s="89"/>
      <c r="I60" s="89"/>
      <c r="J60" s="89"/>
      <c r="K60" s="6"/>
      <c r="L60" s="632"/>
    </row>
    <row r="61" spans="1:12" ht="12.75">
      <c r="A61" s="144" t="s">
        <v>195</v>
      </c>
      <c r="B61" s="125">
        <f t="shared" si="9"/>
        <v>25978</v>
      </c>
      <c r="C61" s="127">
        <v>16735</v>
      </c>
      <c r="D61" s="371"/>
      <c r="E61" s="5"/>
      <c r="F61" s="89"/>
      <c r="G61" s="89"/>
      <c r="H61" s="89">
        <v>9243</v>
      </c>
      <c r="I61" s="89"/>
      <c r="J61" s="89"/>
      <c r="K61" s="6"/>
      <c r="L61" s="632"/>
    </row>
    <row r="62" spans="1:12" ht="12.75">
      <c r="A62" s="123" t="s">
        <v>193</v>
      </c>
      <c r="B62" s="125">
        <f t="shared" si="9"/>
        <v>7100</v>
      </c>
      <c r="C62" s="127">
        <v>7100</v>
      </c>
      <c r="D62" s="371"/>
      <c r="E62" s="5"/>
      <c r="F62" s="89"/>
      <c r="G62" s="89"/>
      <c r="H62" s="89"/>
      <c r="I62" s="89"/>
      <c r="J62" s="89"/>
      <c r="K62" s="6"/>
      <c r="L62" s="632"/>
    </row>
    <row r="63" spans="1:12" ht="13.5" thickBot="1">
      <c r="A63" s="569" t="s">
        <v>194</v>
      </c>
      <c r="B63" s="138">
        <f t="shared" si="9"/>
        <v>0</v>
      </c>
      <c r="C63" s="139"/>
      <c r="D63" s="372"/>
      <c r="E63" s="87"/>
      <c r="F63" s="91"/>
      <c r="G63" s="91"/>
      <c r="H63" s="91"/>
      <c r="I63" s="91"/>
      <c r="J63" s="91"/>
      <c r="K63" s="88"/>
      <c r="L63" s="633"/>
    </row>
    <row r="64" spans="1:12" ht="13.5" thickBot="1">
      <c r="A64" s="572" t="s">
        <v>273</v>
      </c>
      <c r="B64" s="189">
        <f>SUM(B58:B63)</f>
        <v>484050</v>
      </c>
      <c r="C64" s="533">
        <f aca="true" t="shared" si="10" ref="C64:L64">SUM(C58:C63)</f>
        <v>24355</v>
      </c>
      <c r="D64" s="533">
        <f t="shared" si="10"/>
        <v>0</v>
      </c>
      <c r="E64" s="77">
        <f t="shared" si="10"/>
        <v>0</v>
      </c>
      <c r="F64" s="121">
        <f t="shared" si="10"/>
        <v>0</v>
      </c>
      <c r="G64" s="121">
        <f t="shared" si="10"/>
        <v>0</v>
      </c>
      <c r="H64" s="121">
        <f>SUM(H58:H63)</f>
        <v>9243</v>
      </c>
      <c r="I64" s="121">
        <f>SUM(I58:I63)</f>
        <v>15786</v>
      </c>
      <c r="J64" s="121">
        <f t="shared" si="10"/>
        <v>0</v>
      </c>
      <c r="K64" s="122">
        <f t="shared" si="10"/>
        <v>0</v>
      </c>
      <c r="L64" s="634">
        <f t="shared" si="10"/>
        <v>434666</v>
      </c>
    </row>
    <row r="65" spans="1:12" ht="13.5" thickBot="1">
      <c r="A65" s="353" t="s">
        <v>190</v>
      </c>
      <c r="B65" s="367">
        <f>SUM(C65:L65)</f>
        <v>24450</v>
      </c>
      <c r="C65" s="573"/>
      <c r="D65" s="574"/>
      <c r="E65" s="81"/>
      <c r="F65" s="92"/>
      <c r="G65" s="92">
        <v>5450</v>
      </c>
      <c r="H65" s="92"/>
      <c r="I65" s="92">
        <v>2000</v>
      </c>
      <c r="J65" s="92">
        <v>17000</v>
      </c>
      <c r="K65" s="213"/>
      <c r="L65" s="635"/>
    </row>
    <row r="66" spans="1:12" s="114" customFormat="1" ht="13.5" thickBot="1">
      <c r="A66" s="533" t="s">
        <v>342</v>
      </c>
      <c r="B66" s="189">
        <f>SUM(B65)</f>
        <v>24450</v>
      </c>
      <c r="C66" s="533">
        <f aca="true" t="shared" si="11" ref="C66:L66">SUM(C65)</f>
        <v>0</v>
      </c>
      <c r="D66" s="533">
        <f t="shared" si="11"/>
        <v>0</v>
      </c>
      <c r="E66" s="77">
        <f t="shared" si="11"/>
        <v>0</v>
      </c>
      <c r="F66" s="121">
        <f t="shared" si="11"/>
        <v>0</v>
      </c>
      <c r="G66" s="121">
        <f t="shared" si="11"/>
        <v>5450</v>
      </c>
      <c r="H66" s="121">
        <f>SUM(H65)</f>
        <v>0</v>
      </c>
      <c r="I66" s="121">
        <f>SUM(I65)</f>
        <v>2000</v>
      </c>
      <c r="J66" s="121">
        <f t="shared" si="11"/>
        <v>17000</v>
      </c>
      <c r="K66" s="122">
        <f t="shared" si="11"/>
        <v>0</v>
      </c>
      <c r="L66" s="189">
        <f t="shared" si="11"/>
        <v>0</v>
      </c>
    </row>
    <row r="67" spans="1:12" s="136" customFormat="1" ht="13.5" thickBot="1">
      <c r="A67" s="575" t="s">
        <v>530</v>
      </c>
      <c r="B67" s="576">
        <f>SUM(C67:L67)</f>
        <v>0</v>
      </c>
      <c r="C67" s="577"/>
      <c r="D67" s="578"/>
      <c r="E67" s="579"/>
      <c r="F67" s="580"/>
      <c r="G67" s="580"/>
      <c r="H67" s="580"/>
      <c r="I67" s="580"/>
      <c r="J67" s="580"/>
      <c r="K67" s="581"/>
      <c r="L67" s="576"/>
    </row>
    <row r="68" spans="1:12" s="136" customFormat="1" ht="13.5" thickBot="1">
      <c r="A68" s="533" t="s">
        <v>278</v>
      </c>
      <c r="B68" s="189">
        <f aca="true" t="shared" si="12" ref="B68:L68">SUM(B67:B67)</f>
        <v>0</v>
      </c>
      <c r="C68" s="533">
        <f t="shared" si="12"/>
        <v>0</v>
      </c>
      <c r="D68" s="533">
        <f t="shared" si="12"/>
        <v>0</v>
      </c>
      <c r="E68" s="77">
        <f t="shared" si="12"/>
        <v>0</v>
      </c>
      <c r="F68" s="121">
        <f t="shared" si="12"/>
        <v>0</v>
      </c>
      <c r="G68" s="121">
        <f t="shared" si="12"/>
        <v>0</v>
      </c>
      <c r="H68" s="121">
        <f>SUM(H67:H67)</f>
        <v>0</v>
      </c>
      <c r="I68" s="121">
        <f>SUM(I67:I67)</f>
        <v>0</v>
      </c>
      <c r="J68" s="121">
        <f t="shared" si="12"/>
        <v>0</v>
      </c>
      <c r="K68" s="122">
        <f t="shared" si="12"/>
        <v>0</v>
      </c>
      <c r="L68" s="189">
        <f t="shared" si="12"/>
        <v>0</v>
      </c>
    </row>
    <row r="69" spans="1:12" s="136" customFormat="1" ht="12.75">
      <c r="A69" s="570" t="s">
        <v>343</v>
      </c>
      <c r="B69" s="549">
        <f>SUM(C69:L69)</f>
        <v>3348</v>
      </c>
      <c r="C69" s="548">
        <v>3348</v>
      </c>
      <c r="D69" s="571"/>
      <c r="E69" s="311"/>
      <c r="F69" s="312"/>
      <c r="G69" s="312"/>
      <c r="H69" s="312"/>
      <c r="I69" s="312"/>
      <c r="J69" s="312"/>
      <c r="K69" s="557"/>
      <c r="L69" s="549"/>
    </row>
    <row r="70" spans="1:12" s="136" customFormat="1" ht="12.75">
      <c r="A70" s="143" t="s">
        <v>184</v>
      </c>
      <c r="B70" s="131">
        <f>SUM(C70:L70)</f>
        <v>0</v>
      </c>
      <c r="C70" s="132"/>
      <c r="D70" s="547"/>
      <c r="E70" s="133"/>
      <c r="F70" s="134"/>
      <c r="G70" s="134"/>
      <c r="H70" s="134"/>
      <c r="I70" s="134"/>
      <c r="J70" s="134"/>
      <c r="K70" s="135"/>
      <c r="L70" s="131"/>
    </row>
    <row r="71" spans="1:12" s="136" customFormat="1" ht="13.5" thickBot="1">
      <c r="A71" s="186" t="s">
        <v>344</v>
      </c>
      <c r="B71" s="187">
        <f>SUM(C71:L71)</f>
        <v>880</v>
      </c>
      <c r="C71" s="185">
        <v>880</v>
      </c>
      <c r="D71" s="582"/>
      <c r="E71" s="558"/>
      <c r="F71" s="559"/>
      <c r="G71" s="559"/>
      <c r="H71" s="559"/>
      <c r="I71" s="559"/>
      <c r="J71" s="559"/>
      <c r="K71" s="560"/>
      <c r="L71" s="187"/>
    </row>
    <row r="72" spans="1:12" s="114" customFormat="1" ht="13.5" thickBot="1">
      <c r="A72" s="533" t="s">
        <v>184</v>
      </c>
      <c r="B72" s="189">
        <f>SUM(B69:B71)</f>
        <v>4228</v>
      </c>
      <c r="C72" s="533">
        <f aca="true" t="shared" si="13" ref="C72:L72">SUM(C69:C71)</f>
        <v>4228</v>
      </c>
      <c r="D72" s="533">
        <f t="shared" si="13"/>
        <v>0</v>
      </c>
      <c r="E72" s="77">
        <f t="shared" si="13"/>
        <v>0</v>
      </c>
      <c r="F72" s="121">
        <f t="shared" si="13"/>
        <v>0</v>
      </c>
      <c r="G72" s="121">
        <f t="shared" si="13"/>
        <v>0</v>
      </c>
      <c r="H72" s="121">
        <f>SUM(H69:H71)</f>
        <v>0</v>
      </c>
      <c r="I72" s="121">
        <f>SUM(I69:I71)</f>
        <v>0</v>
      </c>
      <c r="J72" s="121">
        <f t="shared" si="13"/>
        <v>0</v>
      </c>
      <c r="K72" s="122">
        <f t="shared" si="13"/>
        <v>0</v>
      </c>
      <c r="L72" s="189">
        <f t="shared" si="13"/>
        <v>0</v>
      </c>
    </row>
    <row r="73" spans="1:12" s="136" customFormat="1" ht="12.75">
      <c r="A73" s="291"/>
      <c r="B73" s="549"/>
      <c r="C73" s="548"/>
      <c r="D73" s="571"/>
      <c r="E73" s="311"/>
      <c r="F73" s="312"/>
      <c r="G73" s="312"/>
      <c r="H73" s="312"/>
      <c r="I73" s="312"/>
      <c r="J73" s="312"/>
      <c r="K73" s="557"/>
      <c r="L73" s="549"/>
    </row>
    <row r="74" spans="1:12" ht="12.75">
      <c r="A74" s="129" t="s">
        <v>39</v>
      </c>
      <c r="B74" s="125"/>
      <c r="C74" s="127"/>
      <c r="D74" s="371"/>
      <c r="E74" s="5"/>
      <c r="F74" s="89"/>
      <c r="G74" s="89"/>
      <c r="H74" s="89"/>
      <c r="I74" s="89"/>
      <c r="J74" s="89"/>
      <c r="K74" s="6"/>
      <c r="L74" s="125"/>
    </row>
    <row r="75" spans="1:12" ht="12.75">
      <c r="A75" s="137" t="s">
        <v>609</v>
      </c>
      <c r="B75" s="138">
        <f>SUM(C75:L75)</f>
        <v>12500</v>
      </c>
      <c r="C75" s="139">
        <v>12500</v>
      </c>
      <c r="D75" s="372"/>
      <c r="E75" s="87"/>
      <c r="F75" s="91"/>
      <c r="G75" s="91"/>
      <c r="H75" s="91"/>
      <c r="I75" s="91"/>
      <c r="J75" s="91"/>
      <c r="K75" s="88"/>
      <c r="L75" s="138"/>
    </row>
    <row r="76" spans="1:12" ht="13.5" thickBot="1">
      <c r="A76" s="569" t="s">
        <v>345</v>
      </c>
      <c r="B76" s="138">
        <f>SUM(C76:L76)</f>
        <v>7300</v>
      </c>
      <c r="C76" s="139">
        <v>7300</v>
      </c>
      <c r="D76" s="372"/>
      <c r="E76" s="87"/>
      <c r="F76" s="91"/>
      <c r="G76" s="91"/>
      <c r="H76" s="91"/>
      <c r="I76" s="91"/>
      <c r="J76" s="91"/>
      <c r="K76" s="88"/>
      <c r="L76" s="138"/>
    </row>
    <row r="77" spans="1:12" ht="13.5" thickBot="1">
      <c r="A77" s="572" t="s">
        <v>346</v>
      </c>
      <c r="B77" s="189">
        <f>SUM(B75:B76)</f>
        <v>19800</v>
      </c>
      <c r="C77" s="533">
        <f>SUM(C75:C76)</f>
        <v>19800</v>
      </c>
      <c r="D77" s="533">
        <f>SUM(D75:D76)</f>
        <v>0</v>
      </c>
      <c r="E77" s="77">
        <f aca="true" t="shared" si="14" ref="E77:L77">SUM(E76)</f>
        <v>0</v>
      </c>
      <c r="F77" s="121">
        <f t="shared" si="14"/>
        <v>0</v>
      </c>
      <c r="G77" s="121">
        <f t="shared" si="14"/>
        <v>0</v>
      </c>
      <c r="H77" s="121">
        <f>SUM(H76)</f>
        <v>0</v>
      </c>
      <c r="I77" s="121">
        <f>SUM(I76)</f>
        <v>0</v>
      </c>
      <c r="J77" s="121">
        <f t="shared" si="14"/>
        <v>0</v>
      </c>
      <c r="K77" s="122">
        <f t="shared" si="14"/>
        <v>0</v>
      </c>
      <c r="L77" s="189">
        <f t="shared" si="14"/>
        <v>0</v>
      </c>
    </row>
    <row r="78" spans="1:12" ht="12.75">
      <c r="A78" s="534" t="s">
        <v>196</v>
      </c>
      <c r="B78" s="124">
        <f>SUM(C78:L78)</f>
        <v>1220</v>
      </c>
      <c r="C78" s="126">
        <v>1200</v>
      </c>
      <c r="D78" s="561">
        <v>20</v>
      </c>
      <c r="E78" s="85"/>
      <c r="F78" s="90"/>
      <c r="G78" s="90"/>
      <c r="H78" s="90"/>
      <c r="I78" s="90"/>
      <c r="J78" s="90"/>
      <c r="K78" s="86"/>
      <c r="L78" s="124"/>
    </row>
    <row r="79" spans="1:12" ht="12.75">
      <c r="A79" s="143" t="s">
        <v>348</v>
      </c>
      <c r="B79" s="125">
        <f>SUM(C79:L79)</f>
        <v>805</v>
      </c>
      <c r="C79" s="127">
        <v>800</v>
      </c>
      <c r="D79" s="371">
        <v>5</v>
      </c>
      <c r="E79" s="5"/>
      <c r="F79" s="89"/>
      <c r="G79" s="89"/>
      <c r="H79" s="89"/>
      <c r="I79" s="89"/>
      <c r="J79" s="89"/>
      <c r="K79" s="6"/>
      <c r="L79" s="125"/>
    </row>
    <row r="80" spans="1:12" ht="12.75">
      <c r="A80" s="143" t="s">
        <v>349</v>
      </c>
      <c r="B80" s="125">
        <v>1000</v>
      </c>
      <c r="C80" s="127">
        <v>1000</v>
      </c>
      <c r="D80" s="371"/>
      <c r="E80" s="5"/>
      <c r="F80" s="89"/>
      <c r="G80" s="89"/>
      <c r="H80" s="89"/>
      <c r="I80" s="89"/>
      <c r="J80" s="89"/>
      <c r="K80" s="6"/>
      <c r="L80" s="125"/>
    </row>
    <row r="81" spans="1:12" ht="12.75">
      <c r="A81" s="123" t="s">
        <v>347</v>
      </c>
      <c r="B81" s="125">
        <f>SUM(C81:L81)</f>
        <v>15000</v>
      </c>
      <c r="C81" s="127">
        <v>15000</v>
      </c>
      <c r="D81" s="371"/>
      <c r="E81" s="5"/>
      <c r="F81" s="89"/>
      <c r="G81" s="89"/>
      <c r="H81" s="89"/>
      <c r="I81" s="89"/>
      <c r="J81" s="89"/>
      <c r="K81" s="6"/>
      <c r="L81" s="125"/>
    </row>
    <row r="82" spans="1:12" ht="13.5" thickBot="1">
      <c r="A82" s="137" t="s">
        <v>531</v>
      </c>
      <c r="B82" s="138">
        <f>SUM(C82:L82)</f>
        <v>450</v>
      </c>
      <c r="C82" s="139">
        <v>450</v>
      </c>
      <c r="D82" s="372"/>
      <c r="E82" s="87"/>
      <c r="F82" s="91"/>
      <c r="G82" s="91"/>
      <c r="H82" s="91"/>
      <c r="I82" s="91"/>
      <c r="J82" s="91"/>
      <c r="K82" s="88"/>
      <c r="L82" s="138"/>
    </row>
    <row r="83" spans="1:12" s="114" customFormat="1" ht="13.5" thickBot="1">
      <c r="A83" s="533" t="s">
        <v>350</v>
      </c>
      <c r="B83" s="189">
        <f aca="true" t="shared" si="15" ref="B83:L83">SUM(B78:B82)</f>
        <v>18475</v>
      </c>
      <c r="C83" s="533">
        <f t="shared" si="15"/>
        <v>18450</v>
      </c>
      <c r="D83" s="533">
        <f t="shared" si="15"/>
        <v>25</v>
      </c>
      <c r="E83" s="77">
        <f t="shared" si="15"/>
        <v>0</v>
      </c>
      <c r="F83" s="121">
        <f t="shared" si="15"/>
        <v>0</v>
      </c>
      <c r="G83" s="121">
        <f t="shared" si="15"/>
        <v>0</v>
      </c>
      <c r="H83" s="121">
        <f t="shared" si="15"/>
        <v>0</v>
      </c>
      <c r="I83" s="121">
        <f t="shared" si="15"/>
        <v>0</v>
      </c>
      <c r="J83" s="121">
        <f t="shared" si="15"/>
        <v>0</v>
      </c>
      <c r="K83" s="122">
        <f t="shared" si="15"/>
        <v>0</v>
      </c>
      <c r="L83" s="189">
        <f t="shared" si="15"/>
        <v>0</v>
      </c>
    </row>
    <row r="84" spans="1:12" ht="13.5" thickBot="1">
      <c r="A84" s="353" t="s">
        <v>532</v>
      </c>
      <c r="B84" s="367">
        <f>SUM(C84:L84)</f>
        <v>0</v>
      </c>
      <c r="C84" s="573"/>
      <c r="D84" s="574"/>
      <c r="E84" s="81"/>
      <c r="F84" s="92"/>
      <c r="G84" s="92"/>
      <c r="H84" s="92"/>
      <c r="I84" s="92"/>
      <c r="J84" s="92"/>
      <c r="K84" s="213"/>
      <c r="L84" s="367"/>
    </row>
    <row r="85" spans="1:12" ht="13.5" thickBot="1">
      <c r="A85" s="533" t="s">
        <v>534</v>
      </c>
      <c r="B85" s="189">
        <f>SUM(B84)</f>
        <v>0</v>
      </c>
      <c r="C85" s="533">
        <f aca="true" t="shared" si="16" ref="C85:L85">SUM(C84)</f>
        <v>0</v>
      </c>
      <c r="D85" s="533">
        <f t="shared" si="16"/>
        <v>0</v>
      </c>
      <c r="E85" s="77">
        <f t="shared" si="16"/>
        <v>0</v>
      </c>
      <c r="F85" s="121">
        <f t="shared" si="16"/>
        <v>0</v>
      </c>
      <c r="G85" s="121">
        <f t="shared" si="16"/>
        <v>0</v>
      </c>
      <c r="H85" s="121">
        <f>SUM(H84)</f>
        <v>0</v>
      </c>
      <c r="I85" s="121">
        <f>SUM(I84)</f>
        <v>0</v>
      </c>
      <c r="J85" s="121">
        <f t="shared" si="16"/>
        <v>0</v>
      </c>
      <c r="K85" s="122">
        <f t="shared" si="16"/>
        <v>0</v>
      </c>
      <c r="L85" s="189">
        <f t="shared" si="16"/>
        <v>0</v>
      </c>
    </row>
    <row r="86" spans="1:12" ht="12.75">
      <c r="A86" s="352" t="s">
        <v>533</v>
      </c>
      <c r="B86" s="540">
        <f>SUM(C86:L86)</f>
        <v>0</v>
      </c>
      <c r="C86" s="93"/>
      <c r="D86" s="583"/>
      <c r="E86" s="85"/>
      <c r="F86" s="90"/>
      <c r="G86" s="90"/>
      <c r="H86" s="90"/>
      <c r="I86" s="90"/>
      <c r="J86" s="90"/>
      <c r="K86" s="86"/>
      <c r="L86" s="540"/>
    </row>
    <row r="87" spans="1:12" ht="13.5" thickBot="1">
      <c r="A87" s="137" t="s">
        <v>198</v>
      </c>
      <c r="B87" s="138">
        <f>SUM(C87:L87)</f>
        <v>0</v>
      </c>
      <c r="C87" s="139"/>
      <c r="D87" s="372"/>
      <c r="E87" s="87"/>
      <c r="F87" s="91"/>
      <c r="G87" s="91"/>
      <c r="H87" s="91"/>
      <c r="I87" s="91"/>
      <c r="J87" s="91"/>
      <c r="K87" s="88"/>
      <c r="L87" s="138"/>
    </row>
    <row r="88" spans="1:12" s="114" customFormat="1" ht="13.5" thickBot="1">
      <c r="A88" s="533" t="s">
        <v>351</v>
      </c>
      <c r="B88" s="189">
        <f>SUM(B86:B87)</f>
        <v>0</v>
      </c>
      <c r="C88" s="533">
        <f aca="true" t="shared" si="17" ref="C88:L88">SUM(C86:C87)</f>
        <v>0</v>
      </c>
      <c r="D88" s="533">
        <f t="shared" si="17"/>
        <v>0</v>
      </c>
      <c r="E88" s="77">
        <f t="shared" si="17"/>
        <v>0</v>
      </c>
      <c r="F88" s="121">
        <f t="shared" si="17"/>
        <v>0</v>
      </c>
      <c r="G88" s="121">
        <f t="shared" si="17"/>
        <v>0</v>
      </c>
      <c r="H88" s="121">
        <f>SUM(H86:H87)</f>
        <v>0</v>
      </c>
      <c r="I88" s="121">
        <f>SUM(I86:I87)</f>
        <v>0</v>
      </c>
      <c r="J88" s="121">
        <f t="shared" si="17"/>
        <v>0</v>
      </c>
      <c r="K88" s="122">
        <f t="shared" si="17"/>
        <v>0</v>
      </c>
      <c r="L88" s="189">
        <f t="shared" si="17"/>
        <v>0</v>
      </c>
    </row>
  </sheetData>
  <mergeCells count="12">
    <mergeCell ref="C4:C5"/>
    <mergeCell ref="A2:K2"/>
    <mergeCell ref="A3:K3"/>
    <mergeCell ref="B4:B5"/>
    <mergeCell ref="A4:A5"/>
    <mergeCell ref="E4:K4"/>
    <mergeCell ref="D4:D5"/>
    <mergeCell ref="A50:A51"/>
    <mergeCell ref="B50:B51"/>
    <mergeCell ref="C50:C51"/>
    <mergeCell ref="E50:K50"/>
    <mergeCell ref="D50:D51"/>
  </mergeCells>
  <printOptions/>
  <pageMargins left="0.3937007874015748" right="0.3937007874015748" top="0" bottom="0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C11" sqref="C11"/>
    </sheetView>
  </sheetViews>
  <sheetFormatPr defaultColWidth="9.00390625" defaultRowHeight="12.75"/>
  <cols>
    <col min="1" max="1" width="41.00390625" style="0" customWidth="1"/>
    <col min="2" max="2" width="6.00390625" style="0" customWidth="1"/>
    <col min="3" max="3" width="16.625" style="0" bestFit="1" customWidth="1"/>
    <col min="4" max="4" width="16.625" style="0" customWidth="1"/>
    <col min="5" max="5" width="16.375" style="0" customWidth="1"/>
    <col min="6" max="6" width="17.875" style="0" customWidth="1"/>
  </cols>
  <sheetData>
    <row r="1" ht="12.75">
      <c r="F1" t="s">
        <v>55</v>
      </c>
    </row>
    <row r="2" spans="1:5" ht="12.75">
      <c r="A2" s="737" t="s">
        <v>577</v>
      </c>
      <c r="B2" s="737"/>
      <c r="C2" s="737"/>
      <c r="D2" s="737"/>
      <c r="E2" s="737"/>
    </row>
    <row r="3" ht="12.75">
      <c r="C3" t="s">
        <v>138</v>
      </c>
    </row>
    <row r="4" ht="13.5" thickBot="1">
      <c r="F4" t="s">
        <v>20</v>
      </c>
    </row>
    <row r="5" spans="1:6" ht="12.75">
      <c r="A5" s="733" t="s">
        <v>23</v>
      </c>
      <c r="B5" s="734"/>
      <c r="C5" s="731" t="s">
        <v>24</v>
      </c>
      <c r="D5" s="31" t="s">
        <v>53</v>
      </c>
      <c r="E5" s="31"/>
      <c r="F5" s="32"/>
    </row>
    <row r="6" spans="1:6" ht="13.5" thickBot="1">
      <c r="A6" s="735"/>
      <c r="B6" s="736"/>
      <c r="C6" s="732"/>
      <c r="D6" s="33" t="s">
        <v>25</v>
      </c>
      <c r="E6" s="33" t="s">
        <v>26</v>
      </c>
      <c r="F6" s="34" t="s">
        <v>27</v>
      </c>
    </row>
    <row r="7" spans="1:6" ht="12.75">
      <c r="A7" s="7" t="s">
        <v>323</v>
      </c>
      <c r="B7" s="39"/>
      <c r="C7" s="8">
        <f>SUM(D7:F7)</f>
        <v>258072</v>
      </c>
      <c r="D7" s="8">
        <v>132569</v>
      </c>
      <c r="E7" s="8">
        <v>40754</v>
      </c>
      <c r="F7" s="9">
        <v>84749</v>
      </c>
    </row>
    <row r="8" spans="1:6" ht="12.75">
      <c r="A8" s="208" t="s">
        <v>325</v>
      </c>
      <c r="B8" s="267"/>
      <c r="C8" s="18">
        <v>19800</v>
      </c>
      <c r="D8" s="18"/>
      <c r="E8" s="18"/>
      <c r="F8" s="209"/>
    </row>
    <row r="9" spans="1:6" ht="12.75">
      <c r="A9" s="208" t="s">
        <v>125</v>
      </c>
      <c r="B9" s="267"/>
      <c r="C9" s="18"/>
      <c r="D9" s="18"/>
      <c r="E9" s="18"/>
      <c r="F9" s="209"/>
    </row>
    <row r="10" spans="1:6" ht="12.75">
      <c r="A10" s="10" t="s">
        <v>318</v>
      </c>
      <c r="B10" s="40"/>
      <c r="C10" s="11">
        <v>18450</v>
      </c>
      <c r="D10" s="11"/>
      <c r="E10" s="11"/>
      <c r="F10" s="12"/>
    </row>
    <row r="11" spans="1:6" ht="12.75">
      <c r="A11" s="10" t="s">
        <v>91</v>
      </c>
      <c r="B11" s="40"/>
      <c r="C11" s="11">
        <v>317000</v>
      </c>
      <c r="D11" s="11"/>
      <c r="E11" s="11"/>
      <c r="F11" s="12"/>
    </row>
    <row r="12" spans="1:6" ht="12.75">
      <c r="A12" s="20" t="s">
        <v>324</v>
      </c>
      <c r="B12" s="118"/>
      <c r="C12" s="21">
        <v>9500</v>
      </c>
      <c r="D12" s="21"/>
      <c r="E12" s="21"/>
      <c r="F12" s="22"/>
    </row>
    <row r="13" spans="1:6" ht="12.75">
      <c r="A13" s="20" t="s">
        <v>17</v>
      </c>
      <c r="B13" s="118"/>
      <c r="C13" s="21">
        <v>550</v>
      </c>
      <c r="D13" s="21"/>
      <c r="E13" s="21"/>
      <c r="F13" s="22"/>
    </row>
    <row r="14" spans="1:6" ht="13.5" thickBot="1">
      <c r="A14" s="35" t="s">
        <v>16</v>
      </c>
      <c r="B14" s="36"/>
      <c r="C14" s="37">
        <f>SUM(C7:C13)</f>
        <v>623372</v>
      </c>
      <c r="D14" s="37">
        <f>SUM(D7:D13)</f>
        <v>132569</v>
      </c>
      <c r="E14" s="37">
        <f>SUM(E7:E13)</f>
        <v>40754</v>
      </c>
      <c r="F14" s="38">
        <f>SUM(F7:F13)</f>
        <v>84749</v>
      </c>
    </row>
    <row r="15" spans="1:6" ht="12.75">
      <c r="A15" s="270" t="s">
        <v>319</v>
      </c>
      <c r="B15" s="271"/>
      <c r="C15" s="274">
        <v>112782</v>
      </c>
      <c r="D15" s="272"/>
      <c r="E15" s="273"/>
      <c r="F15" s="273"/>
    </row>
    <row r="16" spans="1:6" ht="12.75">
      <c r="A16" s="268" t="s">
        <v>320</v>
      </c>
      <c r="B16" s="269"/>
      <c r="C16" s="209">
        <v>19483</v>
      </c>
      <c r="D16" s="17"/>
      <c r="E16" s="2"/>
      <c r="F16" s="2"/>
    </row>
    <row r="17" spans="1:6" ht="12.75">
      <c r="A17" s="268" t="s">
        <v>322</v>
      </c>
      <c r="B17" s="269"/>
      <c r="C17" s="209"/>
      <c r="D17" s="17"/>
      <c r="E17" s="2"/>
      <c r="F17" s="2"/>
    </row>
    <row r="18" spans="1:6" ht="12.75">
      <c r="A18" s="24" t="s">
        <v>321</v>
      </c>
      <c r="B18" s="43"/>
      <c r="C18" s="12"/>
      <c r="D18" s="17"/>
      <c r="E18" s="2"/>
      <c r="F18" s="2"/>
    </row>
    <row r="19" spans="1:6" ht="12.75">
      <c r="A19" s="24" t="s">
        <v>610</v>
      </c>
      <c r="B19" s="43"/>
      <c r="C19" s="12">
        <v>442350</v>
      </c>
      <c r="D19" s="17"/>
      <c r="E19" s="2"/>
      <c r="F19" s="2"/>
    </row>
    <row r="20" spans="1:6" ht="12.75">
      <c r="A20" s="24" t="s">
        <v>34</v>
      </c>
      <c r="B20" s="43"/>
      <c r="C20" s="12">
        <v>243543</v>
      </c>
      <c r="D20" s="17"/>
      <c r="E20" s="2"/>
      <c r="F20" s="2"/>
    </row>
    <row r="21" spans="1:6" ht="12.75">
      <c r="A21" s="24" t="s">
        <v>35</v>
      </c>
      <c r="B21" s="43"/>
      <c r="C21" s="12">
        <v>44071</v>
      </c>
      <c r="D21" s="17"/>
      <c r="E21" s="2"/>
      <c r="F21" s="2"/>
    </row>
    <row r="22" spans="1:6" ht="13.5" thickBot="1">
      <c r="A22" s="44" t="s">
        <v>36</v>
      </c>
      <c r="B22" s="45"/>
      <c r="C22" s="25">
        <f>SUM(C14:C21)</f>
        <v>1485601</v>
      </c>
      <c r="D22" s="17"/>
      <c r="E22" s="2"/>
      <c r="F22" s="2"/>
    </row>
    <row r="25" spans="1:6" ht="12.75">
      <c r="A25" s="10" t="s">
        <v>28</v>
      </c>
      <c r="B25" s="40"/>
      <c r="C25" s="11">
        <f>SUM(B26:B37)</f>
        <v>23971</v>
      </c>
      <c r="D25" s="11"/>
      <c r="E25" s="11"/>
      <c r="F25" s="12"/>
    </row>
    <row r="26" spans="1:6" ht="12.75">
      <c r="A26" s="41" t="s">
        <v>102</v>
      </c>
      <c r="B26" s="42"/>
      <c r="C26" s="11"/>
      <c r="D26" s="11"/>
      <c r="E26" s="11"/>
      <c r="F26" s="12"/>
    </row>
    <row r="27" spans="1:6" ht="12.75">
      <c r="A27" s="41" t="s">
        <v>103</v>
      </c>
      <c r="B27" s="42">
        <v>10523</v>
      </c>
      <c r="C27" s="11"/>
      <c r="D27" s="11"/>
      <c r="E27" s="11"/>
      <c r="F27" s="12"/>
    </row>
    <row r="28" spans="1:6" ht="12.75">
      <c r="A28" s="41" t="s">
        <v>104</v>
      </c>
      <c r="B28" s="42">
        <v>6910</v>
      </c>
      <c r="C28" s="11"/>
      <c r="D28" s="11"/>
      <c r="E28" s="11">
        <v>1658</v>
      </c>
      <c r="F28" s="12"/>
    </row>
    <row r="29" spans="1:6" ht="12.75">
      <c r="A29" s="41" t="s">
        <v>120</v>
      </c>
      <c r="B29" s="42"/>
      <c r="C29" s="11"/>
      <c r="D29" s="11"/>
      <c r="E29" s="11"/>
      <c r="F29" s="12"/>
    </row>
    <row r="30" spans="1:6" ht="12.75">
      <c r="A30" s="41" t="s">
        <v>105</v>
      </c>
      <c r="B30" s="42">
        <v>1806</v>
      </c>
      <c r="C30" s="11"/>
      <c r="D30" s="11"/>
      <c r="E30" s="11"/>
      <c r="F30" s="12"/>
    </row>
    <row r="31" spans="1:6" ht="12.75">
      <c r="A31" s="41" t="s">
        <v>29</v>
      </c>
      <c r="B31" s="42">
        <v>500</v>
      </c>
      <c r="C31" s="11"/>
      <c r="D31" s="11"/>
      <c r="E31" s="11"/>
      <c r="F31" s="12"/>
    </row>
    <row r="32" spans="1:6" ht="12.75">
      <c r="A32" s="41" t="s">
        <v>30</v>
      </c>
      <c r="B32" s="42">
        <v>500</v>
      </c>
      <c r="C32" s="11"/>
      <c r="D32" s="11"/>
      <c r="E32" s="11"/>
      <c r="F32" s="12"/>
    </row>
    <row r="33" spans="1:6" ht="12.75">
      <c r="A33" s="41" t="s">
        <v>31</v>
      </c>
      <c r="B33" s="42">
        <v>1425</v>
      </c>
      <c r="C33" s="11"/>
      <c r="D33" s="11"/>
      <c r="E33" s="11"/>
      <c r="F33" s="12"/>
    </row>
    <row r="34" spans="1:6" ht="12.75">
      <c r="A34" s="41" t="s">
        <v>32</v>
      </c>
      <c r="B34" s="42">
        <v>928</v>
      </c>
      <c r="C34" s="11"/>
      <c r="D34" s="11"/>
      <c r="E34" s="11"/>
      <c r="F34" s="12"/>
    </row>
    <row r="35" spans="1:6" ht="12.75">
      <c r="A35" s="41" t="s">
        <v>33</v>
      </c>
      <c r="B35" s="42">
        <v>499</v>
      </c>
      <c r="C35" s="11"/>
      <c r="D35" s="11"/>
      <c r="E35" s="11"/>
      <c r="F35" s="12"/>
    </row>
    <row r="36" spans="1:6" ht="12.75">
      <c r="A36" s="41" t="s">
        <v>90</v>
      </c>
      <c r="B36" s="42">
        <v>520</v>
      </c>
      <c r="C36" s="11"/>
      <c r="D36" s="11"/>
      <c r="E36" s="11"/>
      <c r="F36" s="12"/>
    </row>
    <row r="37" spans="1:6" ht="12.75">
      <c r="A37" s="41" t="s">
        <v>119</v>
      </c>
      <c r="B37" s="42">
        <v>360</v>
      </c>
      <c r="C37" s="11"/>
      <c r="D37" s="11"/>
      <c r="E37" s="11"/>
      <c r="F37" s="12"/>
    </row>
  </sheetData>
  <mergeCells count="3">
    <mergeCell ref="C5:C6"/>
    <mergeCell ref="A5:B6"/>
    <mergeCell ref="A2:E2"/>
  </mergeCells>
  <printOptions/>
  <pageMargins left="0.75" right="0.75" top="1" bottom="1" header="0.5" footer="0.5"/>
  <pageSetup horizontalDpi="120" verticalDpi="12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Baloghné Zsida brigitta</dc:creator>
  <cp:keywords/>
  <dc:description/>
  <cp:lastModifiedBy>zs.brigitta</cp:lastModifiedBy>
  <cp:lastPrinted>2010-05-11T12:53:01Z</cp:lastPrinted>
  <dcterms:created xsi:type="dcterms:W3CDTF">2002-02-04T19:47:41Z</dcterms:created>
  <dcterms:modified xsi:type="dcterms:W3CDTF">2010-05-11T13:00:09Z</dcterms:modified>
  <cp:category/>
  <cp:version/>
  <cp:contentType/>
  <cp:contentStatus/>
</cp:coreProperties>
</file>