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firstSheet="7" activeTab="7"/>
  </bookViews>
  <sheets>
    <sheet name="mérl_" sheetId="1" r:id="rId1"/>
    <sheet name="m_mérl_" sheetId="2" r:id="rId2"/>
    <sheet name="f_mérl_" sheetId="3" r:id="rId3"/>
    <sheet name="i_kiad_" sheetId="4" r:id="rId4"/>
    <sheet name="3émérl" sheetId="5" r:id="rId5"/>
    <sheet name="i_bev_" sheetId="6" r:id="rId6"/>
    <sheet name="b_k jc_" sheetId="7" r:id="rId7"/>
    <sheet name="b_k ir_" sheetId="8" r:id="rId8"/>
    <sheet name="ph_kiad_" sheetId="9" r:id="rId9"/>
    <sheet name="felh_k_" sheetId="10" r:id="rId10"/>
    <sheet name="CÖK" sheetId="11" r:id="rId11"/>
    <sheet name="Létsz_" sheetId="12" r:id="rId12"/>
    <sheet name="mell.leírás" sheetId="13" r:id="rId13"/>
    <sheet name="kedv." sheetId="14" r:id="rId14"/>
    <sheet name="ei.felh." sheetId="15" r:id="rId15"/>
    <sheet name="Áll_ hj_" sheetId="16" r:id="rId16"/>
  </sheets>
  <definedNames/>
  <calcPr fullCalcOnLoad="1"/>
</workbook>
</file>

<file path=xl/sharedStrings.xml><?xml version="1.0" encoding="utf-8"?>
<sst xmlns="http://schemas.openxmlformats.org/spreadsheetml/2006/main" count="974" uniqueCount="673">
  <si>
    <t>1. sz. melléklet</t>
  </si>
  <si>
    <t>Kisbér Város Önkormányzatának 2008. évi költségvetési bevételei és kiadásai</t>
  </si>
  <si>
    <t>Bevételek</t>
  </si>
  <si>
    <t xml:space="preserve">2007. évi eredeti ei. </t>
  </si>
  <si>
    <t xml:space="preserve">2007. évi mód. ei. </t>
  </si>
  <si>
    <t xml:space="preserve">2008. évi  ei. </t>
  </si>
  <si>
    <t xml:space="preserve">2008. évi  mód. ei. </t>
  </si>
  <si>
    <t>Kiadások</t>
  </si>
  <si>
    <t xml:space="preserve">2008. évi ei. </t>
  </si>
  <si>
    <t xml:space="preserve">Hatósági és egyéb műk bevét. </t>
  </si>
  <si>
    <t>Személyi juttatások</t>
  </si>
  <si>
    <t>Helyi adók</t>
  </si>
  <si>
    <t>Munkáltót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</si>
  <si>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</si>
  <si>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</si>
  <si>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</si>
  <si>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</si>
  <si>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</si>
  <si>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</si>
  <si>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</si>
  <si>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</si>
  <si>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</si>
  <si>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</si>
  <si>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</si>
  <si>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</si>
  <si>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</si>
  <si>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</si>
  <si>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</si>
  <si>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</si>
  <si>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</si>
  <si>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</si>
  <si>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</si>
  <si>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</si>
  <si>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</si>
  <si>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</si>
  <si>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</si>
  <si>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</si>
  <si>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</si>
  <si>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</si>
  <si>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</si>
  <si>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Költségvetési 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</si>
  <si>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</si>
  <si>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</si>
  <si>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</si>
  <si>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</si>
  <si>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</si>
  <si>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</si>
  <si>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</si>
  <si>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</si>
  <si>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t>1/a. sz. melléklet</t>
  </si>
  <si>
    <t>Kisbér Város Önkormányzatának 2008. évi működési célú bevételei és kiadásai</t>
  </si>
  <si>
    <t>Dologi és egyéb folyó kiadások</t>
  </si>
  <si>
    <t>Működési célú hetelfelvétel</t>
  </si>
  <si>
    <t>1/b. sz. melléklet</t>
  </si>
  <si>
    <t>Kisbér Város Önkormányzatának 2008. évi felhalmozási célú bevételei és kiadásai</t>
  </si>
  <si>
    <t>Helyi adók (k. a.)</t>
  </si>
  <si>
    <t>Átengedett központi adók (lj.t.)</t>
  </si>
  <si>
    <t>2. sz. melléklet</t>
  </si>
  <si>
    <t xml:space="preserve">Kisbér Város Önkormányzata 2008. évi kiadásai intézményenként </t>
  </si>
  <si>
    <t>E Ft-ban</t>
  </si>
  <si>
    <t xml:space="preserve">2008.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</si>
  <si>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</si>
  <si>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</si>
  <si>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</si>
  <si>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</si>
  <si>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</si>
  <si>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</si>
  <si>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</si>
  <si>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</si>
  <si>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</si>
  <si>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</si>
  <si>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</si>
  <si>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Felhlm. hiteltörl.</t>
  </si>
  <si>
    <t>Kiad. összesen</t>
  </si>
  <si>
    <t>2006. évi mód.ei. összesen</t>
  </si>
  <si>
    <t>2007. mód. ei.</t>
  </si>
  <si>
    <t>2008.  er. ei.</t>
  </si>
  <si>
    <t>2008.  mód. 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</si>
  <si>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</si>
  <si>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</si>
  <si>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</si>
  <si>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</si>
  <si>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</si>
  <si>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</si>
  <si>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</si>
  <si>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</si>
  <si>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Zeneisk.</t>
  </si>
  <si>
    <t>II.1.4.</t>
  </si>
  <si>
    <t>T.M.Gimnázium</t>
  </si>
  <si>
    <t>II.1.5.</t>
  </si>
  <si>
    <t>Könyvtár, Műv.h.</t>
  </si>
  <si>
    <t>ebből: eszközbesz. nettó ö.</t>
  </si>
  <si>
    <t>II.1.6.</t>
  </si>
  <si>
    <t>Városigazag.</t>
  </si>
  <si>
    <t>II.1.7.</t>
  </si>
  <si>
    <t>B.D.Szakképz.</t>
  </si>
  <si>
    <t>ezen belül: ellátottak p.j.</t>
  </si>
  <si>
    <t>II.1.8.</t>
  </si>
  <si>
    <t>Ö.N.Id.Otthona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</si>
  <si>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</si>
  <si>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</si>
  <si>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</si>
  <si>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</si>
  <si>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</si>
  <si>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</si>
  <si>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</si>
  <si>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</si>
  <si>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</si>
  <si>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</si>
  <si>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</si>
  <si>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</si>
  <si>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</si>
  <si>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</si>
  <si>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>1/c. sz. melléklet</t>
  </si>
  <si>
    <t xml:space="preserve">Kisbér Város Önkormányzata 200-2009-2010. évi </t>
  </si>
  <si>
    <t>bevételeinek és kiadásainak mérlege</t>
  </si>
  <si>
    <t>működési és felhalmozási jelleg szerint</t>
  </si>
  <si>
    <t>Megnevezés</t>
  </si>
  <si>
    <t>2008.évi ei.</t>
  </si>
  <si>
    <t>2008.évi m.ei.</t>
  </si>
  <si>
    <t>2009.évi ei.</t>
  </si>
  <si>
    <t>2010.évi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</si>
  <si>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</si>
  <si>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</si>
  <si>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</si>
  <si>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</si>
  <si>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</si>
  <si>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</si>
  <si>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</si>
  <si>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</si>
  <si>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</si>
  <si>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</si>
  <si>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</si>
  <si>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</si>
  <si>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</si>
  <si>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</si>
  <si>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</si>
  <si>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</si>
  <si>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</si>
  <si>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</si>
  <si>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</si>
  <si>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</si>
  <si>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</si>
  <si>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</si>
  <si>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</si>
  <si>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</si>
  <si>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</si>
  <si>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</si>
  <si>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</si>
  <si>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</si>
  <si>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</si>
  <si>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</si>
  <si>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Felh. célú hiteltörl.</t>
  </si>
  <si>
    <t>Felh. célú hitel kamata</t>
  </si>
  <si>
    <t>Felh. kiad. össz.:</t>
  </si>
  <si>
    <t>Bevételek összesen:</t>
  </si>
  <si>
    <t>Kiadások összesen:</t>
  </si>
  <si>
    <t xml:space="preserve">Kisbér Város Önkormányzata 2008. évi bevételei intézményenként </t>
  </si>
  <si>
    <t>e Ft-ban</t>
  </si>
  <si>
    <t>2008. Évi előirányzatok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</si>
  <si>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</si>
  <si>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</si>
  <si>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</si>
  <si>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</si>
  <si>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</si>
  <si>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</si>
  <si>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</si>
  <si>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</si>
  <si>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</si>
  <si>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</si>
  <si>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 xml:space="preserve">2008. évi int. fin. ei. </t>
  </si>
  <si>
    <t>Bevét. össz.</t>
  </si>
  <si>
    <t>Műk. szüks. peszk. átvez.</t>
  </si>
  <si>
    <t>2006.évi bev.előir.</t>
  </si>
  <si>
    <t>2006.évi int.fin.ei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</si>
  <si>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</si>
  <si>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</si>
  <si>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</si>
  <si>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</si>
  <si>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</si>
  <si>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</si>
  <si>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</si>
  <si>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</si>
  <si>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</si>
  <si>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</si>
  <si>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</si>
  <si>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</si>
  <si>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2008. évi alakulása</t>
  </si>
  <si>
    <t>ezer Ft-ban</t>
  </si>
  <si>
    <t>Előirányzat</t>
  </si>
  <si>
    <t xml:space="preserve">2007. er. ei. </t>
  </si>
  <si>
    <t>2007. m. ei.</t>
  </si>
  <si>
    <t>2008. e. ei.</t>
  </si>
  <si>
    <t>2008.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</si>
  <si>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</si>
  <si>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</si>
  <si>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</si>
  <si>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</si>
  <si>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</si>
  <si>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</si>
  <si>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</si>
  <si>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</si>
  <si>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</si>
  <si>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</si>
  <si>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</si>
  <si>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</si>
  <si>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</si>
  <si>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</si>
  <si>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</si>
  <si>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</si>
  <si>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</si>
  <si>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</si>
  <si>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</si>
  <si>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</si>
  <si>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</si>
  <si>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</si>
  <si>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</si>
  <si>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</si>
  <si>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</si>
  <si>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</si>
  <si>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</si>
  <si>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</si>
  <si>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</si>
  <si>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</si>
  <si>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</si>
  <si>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</si>
  <si>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</si>
  <si>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</si>
  <si>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</si>
  <si>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</si>
  <si>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</si>
  <si>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</si>
  <si>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</si>
  <si>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</si>
  <si>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</si>
  <si>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</si>
  <si>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</si>
  <si>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</si>
  <si>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egyes 2008. évi bevételeinek és kiadásainak részletezése</t>
  </si>
  <si>
    <t>e Ft</t>
  </si>
  <si>
    <t>Összesen</t>
  </si>
  <si>
    <t>Polg.Hiv.</t>
  </si>
  <si>
    <t>CÖK</t>
  </si>
  <si>
    <t>Részben önállóan gazdálkodó intézmények</t>
  </si>
  <si>
    <t>Önáll. g. int.</t>
  </si>
  <si>
    <t>Óvoda</t>
  </si>
  <si>
    <t>P.S.Ált. I.</t>
  </si>
  <si>
    <t>T.M.Gimn.</t>
  </si>
  <si>
    <t>Könyvt.</t>
  </si>
  <si>
    <t>VIG</t>
  </si>
  <si>
    <t>Bánki D.Sz.I.</t>
  </si>
  <si>
    <t>Ő.N.Id. Otth.</t>
  </si>
  <si>
    <t xml:space="preserve">B.K. Szakkórh. </t>
  </si>
  <si>
    <t>Hatósági jokg. kapcs. műk. bev.</t>
  </si>
  <si>
    <t>Intézményi ellátási díjak</t>
  </si>
  <si>
    <t>Alaptev. körében végzett szolg.</t>
  </si>
  <si>
    <t>Kamatbevételek</t>
  </si>
  <si>
    <t>Egyéb műk. bevét.</t>
  </si>
  <si>
    <t>ÁFA</t>
  </si>
  <si>
    <t>Működési bevételek</t>
  </si>
  <si>
    <t>Építési, körny.v. bírság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</si>
  <si>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</si>
  <si>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</si>
  <si>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</si>
  <si>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</si>
  <si>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</si>
  <si>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</si>
  <si>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</si>
  <si>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</si>
  <si>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</si>
  <si>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</si>
  <si>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</si>
  <si>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</si>
  <si>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</si>
  <si>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</si>
  <si>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</si>
  <si>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</si>
  <si>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</si>
  <si>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Helyi szerv. int. tám. (létsz. leép.)</t>
  </si>
  <si>
    <t>Kisebbségi önkorm. tám.</t>
  </si>
  <si>
    <t>Központositott előirányzatok</t>
  </si>
  <si>
    <t>2.</t>
  </si>
  <si>
    <t>Norm. kötött felh. tám. (közcélú fogl.)</t>
  </si>
  <si>
    <t>Szoc. továbbképz.</t>
  </si>
  <si>
    <t>Norm. kötött felh. tám. (szoc. ellát).</t>
  </si>
  <si>
    <t>Normativ kötött felh. tám.</t>
  </si>
  <si>
    <t>Címzett támogatás (Kórház ép.)</t>
  </si>
  <si>
    <t>TERKI támogatás</t>
  </si>
  <si>
    <t>Műk. célú peszk. átvétel Eü. alapoktól</t>
  </si>
  <si>
    <t>Munkaerőpiaci alap közh. folg.</t>
  </si>
  <si>
    <t>Mozgáskorl. közl. tám.</t>
  </si>
  <si>
    <t>Műk. célú peszk. átvétel ÁH belülről (pü-i t., egyéb)</t>
  </si>
  <si>
    <t>Műk. célú peszk. átvét ÁH. belülről (okt.)</t>
  </si>
  <si>
    <t>Műk. célú peszk. átvétel ÁH belülről (eü.)</t>
  </si>
  <si>
    <t xml:space="preserve">Műk. célú peszk. átvét ÁH. kívülről </t>
  </si>
  <si>
    <t>Műk. célú pénzeszk. átvétel áh. kív.</t>
  </si>
  <si>
    <t xml:space="preserve">Felhalm. célú peszk. átvétel </t>
  </si>
  <si>
    <t>Felhalm. célú peszk.átvétel Református Egyh.</t>
  </si>
  <si>
    <t>Felhalmozási célú pénzeszk. átvétel</t>
  </si>
  <si>
    <t>Felhalm. célú pénzeszk. átvétel lakosság</t>
  </si>
  <si>
    <t>Műk. c. peszk. átad. (NVK Zrt. lovarda)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</si>
  <si>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</si>
  <si>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</si>
  <si>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</si>
  <si>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</si>
  <si>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</si>
  <si>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</si>
  <si>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Egyéb pénzb. juttatás </t>
  </si>
  <si>
    <t>Műk. célú pénzeszk átadás államh. kív.</t>
  </si>
  <si>
    <t>Felhalm célú peszk.átad. ÉDV RT.</t>
  </si>
  <si>
    <t>Felhalm. célú pénzeszk átad. államh. kív.</t>
  </si>
  <si>
    <t xml:space="preserve">Felhalm célú peszk.átad. </t>
  </si>
  <si>
    <t>Felhalm célú peszk.átad. (KVI lovadra)</t>
  </si>
  <si>
    <t>Támogatás ért. felhalm kiadások</t>
  </si>
  <si>
    <t>6. sz. melléklet</t>
  </si>
  <si>
    <t xml:space="preserve">Polgármesteri Hiatal 2008.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</si>
  <si>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</si>
  <si>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</si>
  <si>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</si>
  <si>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</si>
  <si>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</si>
  <si>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t>Dologi és egy. kiad.</t>
  </si>
  <si>
    <t>Polgármesteri Hivatal, Képv. tet. műk. kiad</t>
  </si>
  <si>
    <t>Támogatás értékű műk. kiadás</t>
  </si>
  <si>
    <t>Műk. célú peszk. átad. államh. kív.</t>
  </si>
  <si>
    <t xml:space="preserve">Műk. célú hiteltörl. </t>
  </si>
  <si>
    <t>Műk. célú hitelek kamat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</si>
  <si>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</si>
  <si>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</si>
  <si>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</si>
  <si>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</si>
  <si>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</si>
  <si>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</si>
  <si>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</si>
  <si>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</si>
  <si>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</si>
  <si>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 xml:space="preserve">a./ Munkanélk. jöv. p. tám. </t>
  </si>
  <si>
    <t xml:space="preserve">b./ Aktívk. Rensz. Szoc. segélyez. </t>
  </si>
  <si>
    <t xml:space="preserve">c./ Ápolásidíj </t>
  </si>
  <si>
    <t xml:space="preserve">d./ Rendszeres gyermekvédelmi támogatás </t>
  </si>
  <si>
    <t xml:space="preserve">e./ Időskorúak járadéka 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</si>
  <si>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</si>
  <si>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</si>
  <si>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</si>
  <si>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</si>
  <si>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</si>
  <si>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 xml:space="preserve">l./ Mozgáskol. tám. </t>
  </si>
  <si>
    <t>m./ Köztemetés</t>
  </si>
  <si>
    <t>7.számú melléklet</t>
  </si>
  <si>
    <t>Cigány Kisebbségi Önkormányzat 2008. évi kiadásai és bevételei</t>
  </si>
  <si>
    <t>2007. évi mód. ei.</t>
  </si>
  <si>
    <t>2008. évi előirányzat</t>
  </si>
  <si>
    <t>2008. évi mód.ei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</si>
  <si>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</si>
  <si>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</si>
  <si>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</si>
  <si>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</si>
  <si>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</si>
  <si>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</si>
  <si>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</si>
  <si>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</si>
  <si>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8. sz. melléklet</t>
  </si>
  <si>
    <t xml:space="preserve">Kisbér Város Önkormányzata felhalmozási kiadásai 2008. évre </t>
  </si>
  <si>
    <t>2007. évi er. ei.</t>
  </si>
  <si>
    <t>2008. évi  ei.</t>
  </si>
  <si>
    <t>2008. évi mód.  ei.</t>
  </si>
  <si>
    <t>Polgármesteri Hivatal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</si>
  <si>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</si>
  <si>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</si>
  <si>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</si>
  <si>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</si>
  <si>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</si>
  <si>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 xml:space="preserve">Tervezési díjak </t>
  </si>
  <si>
    <t>Iskola u. MATÁV légvezeték kiv</t>
  </si>
  <si>
    <t>Iskola u. kábelTV légvezeték kiv</t>
  </si>
  <si>
    <t>Iskola u. útépítés</t>
  </si>
  <si>
    <t>Ménesköz kandelláberek</t>
  </si>
  <si>
    <t>Ménesköz lámpatestek</t>
  </si>
  <si>
    <t>Iskola u. földmuka</t>
  </si>
  <si>
    <t>200-as körvezeték kiép.</t>
  </si>
  <si>
    <t>Parkoló építés</t>
  </si>
  <si>
    <t>Épület bontás Ménesköz</t>
  </si>
  <si>
    <t>Parkoló építés (belső)</t>
  </si>
  <si>
    <t>Fehérvári utca útép.</t>
  </si>
  <si>
    <t>Iskola bővítés (pályázat)</t>
  </si>
  <si>
    <t>Pályázati alap (telek kial., naturpark, utép…)</t>
  </si>
  <si>
    <t>Személygépkocsi vásárlás</t>
  </si>
  <si>
    <t>Cigány Kisebbségi Önkormányzat</t>
  </si>
  <si>
    <t>Városigazgatóság</t>
  </si>
  <si>
    <t>Hallásvizsgáló (védőnői sz.)</t>
  </si>
  <si>
    <t>T.M. Gimnázium eszk. besz.</t>
  </si>
  <si>
    <t>Számítógép</t>
  </si>
  <si>
    <t>Bánki D. Szakképző Iskola</t>
  </si>
  <si>
    <t xml:space="preserve">Gépek, berend., immat. javak vásárlása </t>
  </si>
  <si>
    <t>Őszi Napfény Idősek Otthona</t>
  </si>
  <si>
    <t>Eszk. besz., ép. beruh.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</si>
  <si>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</si>
  <si>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</si>
  <si>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</si>
  <si>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</si>
  <si>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</si>
  <si>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</si>
  <si>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</si>
  <si>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Pályázati alap felújítás (lift, épület…)</t>
  </si>
  <si>
    <t>Desseő Gy. u E-ON légvezeték kiv. Trafó</t>
  </si>
  <si>
    <t>Épületfelújítás (kiskastély fűtés, víz)</t>
  </si>
  <si>
    <t>Ingatlanok. gépek , berend. felújítása</t>
  </si>
  <si>
    <t>Felújítások összesen:</t>
  </si>
  <si>
    <t>Lovarda  KVI</t>
  </si>
  <si>
    <t>Felham. célú peszk. átadás államh. kív.</t>
  </si>
  <si>
    <t>ÉDV Rt. szennyvíztelep felújításhoz</t>
  </si>
  <si>
    <t>Felhalmozási célú hiteltörlesztés</t>
  </si>
  <si>
    <t>Fejlesztési hitel (Hánta csatorna)</t>
  </si>
  <si>
    <t>Lakásépítési hiteltörlesztés (szoc. bérlak.)</t>
  </si>
  <si>
    <t>Hosszú lej. felj. hiteltörl. (2002. évi beruh.)</t>
  </si>
  <si>
    <t>Fejlesztési hitel (2003. évi)</t>
  </si>
  <si>
    <t>Felhalmozási hitel (Műv. Ház építés)</t>
  </si>
  <si>
    <t>Felhamozási hitel (2006.évi felv.)</t>
  </si>
  <si>
    <t>Véncser ivóvíz</t>
  </si>
  <si>
    <t>Felhalmozási hitel (Városközp., víz körvez.)</t>
  </si>
  <si>
    <t>Parkoló ép. tám. meg. hitel</t>
  </si>
  <si>
    <t>PHARE tám. megel. Hitel</t>
  </si>
  <si>
    <t>PHARE hiteltörlesztés</t>
  </si>
  <si>
    <t>Hiteltörlesztés összesen:</t>
  </si>
  <si>
    <t>Felhalmozási kiadások összesen:</t>
  </si>
  <si>
    <t>9. sz. melléklet</t>
  </si>
  <si>
    <t xml:space="preserve">Kisbér Város Önkormányzata és intézményei által fogalakoztatottak létszámának alakulása 2008. évben </t>
  </si>
  <si>
    <t>Intézmény megnevezése</t>
  </si>
  <si>
    <t>Foglalkoztatottak létszáma (2008. jan. 1.)                                                                        Főben</t>
  </si>
  <si>
    <t>Engedélyezett álláshelyek száma (2008.)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</si>
  <si>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</si>
  <si>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</si>
  <si>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</si>
  <si>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</si>
  <si>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</si>
  <si>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</si>
  <si>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</si>
  <si>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</si>
  <si>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</si>
  <si>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3/b.) Általános Iskola Kisbér</t>
  </si>
  <si>
    <t>**62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</si>
  <si>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</si>
  <si>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</si>
  <si>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</si>
  <si>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</si>
  <si>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</si>
  <si>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</si>
  <si>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Önkormányzat összesen:</t>
  </si>
  <si>
    <t>10. sz. melléklet</t>
  </si>
  <si>
    <t xml:space="preserve">Kisbér Város Önkormányzata 2008. évi állami hozzájárulásainak és SZJA bevételeinek jogcímenkénti alakulása </t>
  </si>
  <si>
    <t>Normatív állami hozzájárulások és normatív részesedésű átendegett SZJA bevételek jogcímei</t>
  </si>
  <si>
    <t>Összeg</t>
  </si>
  <si>
    <t>1.</t>
  </si>
  <si>
    <t xml:space="preserve">Települési ig. és komm. fea. </t>
  </si>
  <si>
    <t xml:space="preserve">Hozzájár. tömegközl. fea. </t>
  </si>
  <si>
    <t xml:space="preserve">Körzeti igazg. fea. </t>
  </si>
  <si>
    <t xml:space="preserve">a.) Körzetközpontonként </t>
  </si>
  <si>
    <t xml:space="preserve">b.) Gyámügyi igazg. fea. </t>
  </si>
  <si>
    <t xml:space="preserve">c.) Okmányirodák műk. tám. </t>
  </si>
  <si>
    <t xml:space="preserve">d.) Építéshat. Fea. </t>
  </si>
  <si>
    <t>5.</t>
  </si>
  <si>
    <t xml:space="preserve">Lakott külter. kapcs. fea. </t>
  </si>
  <si>
    <t>8.</t>
  </si>
  <si>
    <t>Üdülőhelyi feladatok</t>
  </si>
  <si>
    <t>9.</t>
  </si>
  <si>
    <t xml:space="preserve">Pénzbeni és természetbeni szoc. és gyermekjóléti fea. </t>
  </si>
  <si>
    <t>10.</t>
  </si>
  <si>
    <t>Közművelődési és közgyűjteményi feladatatok</t>
  </si>
  <si>
    <t>11.</t>
  </si>
  <si>
    <t xml:space="preserve">Szociális étkeztetés </t>
  </si>
  <si>
    <t>12.</t>
  </si>
  <si>
    <t xml:space="preserve">Bentlak. és átmeneti elh. nyujtó ellát.                                   </t>
  </si>
  <si>
    <t xml:space="preserve">Demens ellátás </t>
  </si>
  <si>
    <t xml:space="preserve">Átlagos ellátás </t>
  </si>
  <si>
    <t>CsÁO szülők</t>
  </si>
  <si>
    <t xml:space="preserve">Emelt sz. ellátás </t>
  </si>
  <si>
    <t>15.</t>
  </si>
  <si>
    <t>Óvodai nevelés 8 hó</t>
  </si>
  <si>
    <t>16.</t>
  </si>
  <si>
    <t xml:space="preserve">Iskolai oktatás </t>
  </si>
  <si>
    <t>Iskolai oktatás 1.évf. 8 hó</t>
  </si>
  <si>
    <t>Iskolai oktatás 2-3.évf. 8 hó</t>
  </si>
  <si>
    <t>Iskolai oktatás 4.évf. 8 hó</t>
  </si>
  <si>
    <t xml:space="preserve">Iskolai oktatás 5.évf.8 hó </t>
  </si>
  <si>
    <t xml:space="preserve">Iskolai oktatás 6.évf.8 hó </t>
  </si>
  <si>
    <t xml:space="preserve">Iskolai oktatás 7-8.évf.8 hó </t>
  </si>
  <si>
    <t xml:space="preserve">Középiskolai oktatás 9.évf.8 hó </t>
  </si>
  <si>
    <t xml:space="preserve">Középiskolai oktatás 10.évf.8 hó </t>
  </si>
  <si>
    <t xml:space="preserve">Középiskolai oktatás 11-13.évf.8 hó </t>
  </si>
  <si>
    <t>9. évf. felz.,szakisk.,szakközépisk. 1.szakk.évf. 8hó</t>
  </si>
  <si>
    <t>Szakiskola,szakközépisk.2. és további évf.8hó</t>
  </si>
  <si>
    <t>Óvodai nevelés 1. évf. 4 hó</t>
  </si>
  <si>
    <t>Óvodai nevelés 2-3. évf. 4 hó</t>
  </si>
  <si>
    <t>Ált. isk. 1-2.  évf. 4 hó</t>
  </si>
  <si>
    <t>Ált. isk.3.  évf. 4 hó</t>
  </si>
  <si>
    <t>Ált. isk. 4. évf. 4 hó</t>
  </si>
  <si>
    <t>Ált. isk. 5-6. évf. 4 hó</t>
  </si>
  <si>
    <t>Ált. isk. 7-8. évf. 4 hó</t>
  </si>
  <si>
    <t xml:space="preserve">Középiskolai oktatás 9-10.évf.4 hó </t>
  </si>
  <si>
    <t xml:space="preserve">Középiskolai oktatás 11-13.évf.4 hó </t>
  </si>
  <si>
    <t>9. évf. felz.,szakisk.,szakközépisk. 1-2.szakk.évf. 4hó</t>
  </si>
  <si>
    <t>Szakiskola,szakközépisk.3. és további évf.4hó</t>
  </si>
  <si>
    <t>Iskolai gyak.okt.szakisk. 9-10. évf. 8 hó</t>
  </si>
  <si>
    <t>Szakm. gy. képzés egy és második évf. 8 hó</t>
  </si>
  <si>
    <t>Szakm. gy. képzés első évf. 8 hó</t>
  </si>
  <si>
    <t>Szakm. gy. képzés tan. szerz. 8 hó</t>
  </si>
  <si>
    <t>Utolsó évf.képzés, képzési idő megh.1 évet 8hó</t>
  </si>
  <si>
    <t>Iskolai gyak.okt.szakisk. 9-10. évf. 4 hó</t>
  </si>
  <si>
    <t>Szakm. gy. képzés egy és második évf. 4 hó</t>
  </si>
  <si>
    <t>Szakm. gy. képzés első évf. 4 hó</t>
  </si>
  <si>
    <t>Szakm. gy. képzés tan. szerz. 4 hó</t>
  </si>
  <si>
    <t>Napközis foglalkozás 8 hó</t>
  </si>
  <si>
    <t>1-4.évfolyamos napközis foglalkoztatás 4hó</t>
  </si>
  <si>
    <t>Saj.nev.igényű - magántan.orv.igaz.vagy rehab.szakv.8hó</t>
  </si>
  <si>
    <t>Saj.nev.igényű - magántan.orv.igaz.vagy rehab.szakv.4hó</t>
  </si>
  <si>
    <t>Saj.nev.ig.- halmozottan fogy.tanulók 8hó</t>
  </si>
  <si>
    <t>Saj.nev.ig.- halmozottan fogy.tanulók 4hó</t>
  </si>
  <si>
    <t>Saj.nev.ig. - beszédfogy.,enyhe értelmi fogy.8hó</t>
  </si>
  <si>
    <t>Saj.nev.ig. - beszédfogy.,enyhe értelmi fogy.4hó</t>
  </si>
  <si>
    <t>Saj.nev.ig. - tartós,súlyos rendell.tanulók 8hó</t>
  </si>
  <si>
    <t>Saj.nev.ig. - tartós,súlyos rendell.tanulók 4hó</t>
  </si>
  <si>
    <t xml:space="preserve">Szem. fejlesztő, felz. képzés </t>
  </si>
  <si>
    <t>Nyelvi előkészítő képzés 8 hó</t>
  </si>
  <si>
    <t>Nyelvi előkészítő képzés 4 hó</t>
  </si>
  <si>
    <t xml:space="preserve">Bejáró tanulók </t>
  </si>
  <si>
    <t>Középisk, szakisk. 8 hó</t>
  </si>
  <si>
    <t>Középisk, szakisk. 4 hó</t>
  </si>
  <si>
    <t>Társulás óvoda, iskola 8 hó</t>
  </si>
  <si>
    <t>Társulás óvoda, iskola 4 hó</t>
  </si>
  <si>
    <t>17.</t>
  </si>
  <si>
    <t>Óvoda, iskola kedv. étk.8hó</t>
  </si>
  <si>
    <t>Óvoda, iskola kedv.étk. 4hó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</si>
  <si>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</si>
  <si>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</si>
  <si>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</si>
  <si>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</si>
  <si>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</si>
  <si>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>4.</t>
  </si>
  <si>
    <t>Önkorm által szervezett közcélú fogl.</t>
  </si>
  <si>
    <t xml:space="preserve">Szociális továbbképzés, szakvizsga </t>
  </si>
  <si>
    <t>Szociális ellát. kapcs. norm. kötött előirányzatok</t>
  </si>
  <si>
    <t>Átengedett SZJA bevétel</t>
  </si>
  <si>
    <t xml:space="preserve">Központosított előirányzat </t>
  </si>
  <si>
    <t xml:space="preserve">Címzett támogatás </t>
  </si>
  <si>
    <t>Támogatások, hozzájárulások, SZJA bevétlek összesen:</t>
  </si>
  <si>
    <t>5.) Védőnői Szolgálat</t>
  </si>
  <si>
    <t>6.) Polgármesteri Hivatal</t>
  </si>
  <si>
    <t>Angolpark rekreációs felújítás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</si>
  <si>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</si>
  <si>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n./ Vizitdíj visszatérítés</t>
  </si>
  <si>
    <t>p./ Otthonteremtési támogatás</t>
  </si>
  <si>
    <t>o./ Nyári gyermekétkeztetés</t>
  </si>
  <si>
    <t>3/a.) Városigazgatóság</t>
  </si>
  <si>
    <t>Kisbér Város Képviselő-testülete:-*A Városigazgatóság álláhelyeinek számát 2008. április 1.-től 11 főfoglalkozású álláshellyel csökkenti.</t>
  </si>
  <si>
    <t>****6</t>
  </si>
  <si>
    <t>*28</t>
  </si>
  <si>
    <t>***4</t>
  </si>
  <si>
    <t xml:space="preserve">                                                - **** A Wass Albert Műv.Központ és Könyvtár létszámát 208. aug. 29-ével 1 fővel emeli</t>
  </si>
  <si>
    <t>Nyári gyerekétkeztetés</t>
  </si>
  <si>
    <t>Könyvtári érdekeltségnövelő támogatás</t>
  </si>
  <si>
    <t>Vizitdíj</t>
  </si>
  <si>
    <t>Közműfejlesztési támogatás</t>
  </si>
  <si>
    <t>Támogatás helyi önk.bérkiadásaihoz 2008.évi bérpol.int.</t>
  </si>
  <si>
    <t>Egyéb központi támogatások</t>
  </si>
  <si>
    <t>13. havi illetmény támog.</t>
  </si>
  <si>
    <t>14. sz. melléklet</t>
  </si>
  <si>
    <t>Kisbér Város Önkormányzata  Önkormányzata által 2008. évben biztosítandó kedvezmények</t>
  </si>
  <si>
    <t>Kedvezmény</t>
  </si>
  <si>
    <t>érintettek száma</t>
  </si>
  <si>
    <t>kedvezmény mértéke</t>
  </si>
  <si>
    <t>jogcíme</t>
  </si>
  <si>
    <t>összege</t>
  </si>
  <si>
    <t>nem ism.</t>
  </si>
  <si>
    <t>100 m2-ig 100 %</t>
  </si>
  <si>
    <t>adórendelet 4 § (3)</t>
  </si>
  <si>
    <t>Kommunálisadó</t>
  </si>
  <si>
    <t>70 év feletti egyedülálló 50 %</t>
  </si>
  <si>
    <t>adórendelet 11 § (1)</t>
  </si>
  <si>
    <t>1.365.000.-</t>
  </si>
  <si>
    <t>méltányosság</t>
  </si>
  <si>
    <t>adórendelet 11 § (2)</t>
  </si>
  <si>
    <t>60.000.-</t>
  </si>
  <si>
    <t>helyi vállalkozó 100 %</t>
  </si>
  <si>
    <t>adórendelet 13 § (2)</t>
  </si>
  <si>
    <t>magánvállalkozó 60 év felett 100 %</t>
  </si>
  <si>
    <t>adórendelet 8 § (1)</t>
  </si>
  <si>
    <t>ősterm., kisterm. 3 ha alatt 100 %</t>
  </si>
  <si>
    <t>adórendelet 8 § (3)</t>
  </si>
  <si>
    <t>piaci vásározó, ideig. ip. tv. 70 %</t>
  </si>
  <si>
    <t>adórendelet 8 § (4)</t>
  </si>
  <si>
    <t>0.-</t>
  </si>
  <si>
    <t>15. sz. melléklet</t>
  </si>
  <si>
    <t>Költégvetési bevételek és kiadások  mérleg szerkezetben (nettósítva, összevontan)</t>
  </si>
  <si>
    <t>A melléklet az önkormányzat bevételeinek és kiadásainak tervezett összegét és összetételét tartalmazza főbb bevételi és kiadási jogcímenként, összevontan, mérlegszerkezetben. A táblázatban a főbb jogcímcsoportok adatai szerepelnek. Az összehasonlíthatóság érdekében 2 év adata szerepel a táblázatban.</t>
  </si>
  <si>
    <t>Működési célú bevételek és kiadások mérleg szerkezetben (nettósítva, összevontan)</t>
  </si>
  <si>
    <t>A melléklet az önkormányzat összevont, nettósított tervezett bevételi és kiadási főösszegéből a működési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</si>
  <si>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Felhalmozási célú bevételek és kiadások mérleg szerkezetben (nettósítva, összevontan)</t>
  </si>
  <si>
    <t>A melléklet az önkormányzat összevont, nettósított tervezett bevételi és kiadási főösszegéből a felhalmozási bevételek és kiadások részletezését tartalmazza a főbb bevételi és kiadási jogcímek szerinti részletezésben. Az összehasonlíthatóság érdekében az előző év eredeti és módosított előirányzat adatait is tartalmazza a táblázat.</t>
  </si>
  <si>
    <t>Bevételek és kiadások 3 éves tervadatai (jelleg szerint, nettósítva, összevontan)</t>
  </si>
  <si>
    <t xml:space="preserve">A melléklet az önkormányzat nettósított tervezett bevételi és kiadási főösszegének működési és  felhalmozási bevételek és kiadások részletezését tartalmazza a főbb bevételi és kiadási jogcímek szerinti részletezésben a tervidőszakra és az azt követő két költségvetési évre vonatkozóan. </t>
  </si>
  <si>
    <t>Kiadások intézményenként (jelleg és jogcím szerint, nettósítva)</t>
  </si>
  <si>
    <t>A melléklet az önkormányzat tervezett kiadási főösszegének intézmények és kiadási jogcímek szerinti részletezését tartalmazza. A táblázat a halmozott és a halmozódás nélküli kiadások összegét egyaránt bemutatja. A halmozódást az intézményfinanszírozás összege okozza, mely korrekcióval (levonással) kiküszübölhető.</t>
  </si>
  <si>
    <t>Bevételek intézményenként (jelleg és jogcím szerint, nettósítva)</t>
  </si>
  <si>
    <t>A melléklet az önkormányzat tervezett bevételi főösszegének intézmények és bevételi jogcímek szerinti részletezését tartalmazza. A táblázat a halmozott és a halmozódás nélküli bevételek összegét egyaránt bemutatja. A halmozódást az intézményfinanszírozás összege okozza, mely korrekcióval (levonással) kiküszübölhető.</t>
  </si>
  <si>
    <t>Bevételek és kiadások  jogcím szerinti részletezése</t>
  </si>
  <si>
    <t>A melléklet az önkormányzat bevételeinek és kiadásainak tervezett összegét és összetételét tartalmazza főbb bevételi és kiadási jogcímek szerinti részletezésben. Az összehasonlíthatóság érdekében 2 év adata szerepel a táblázatban.</t>
  </si>
  <si>
    <t>Egyes kiemelt bevételek és kiadások  jogcímek és intézmények szerinti részletezése</t>
  </si>
  <si>
    <t xml:space="preserve">A melléklet az önkormányzat egyes kiemelt bevételeinek és kiadásainak tervezett összegét és összetételét tartalmazza főbb bevételi és kiadási jogcímek, valamint intézmények szerinti részletezésben. </t>
  </si>
  <si>
    <t>Polgármesteri Hivatal kiadásainak alakulása, társadalmi és szoc. pol. Juttatások részletezése</t>
  </si>
  <si>
    <t>A melléklet a Polgármesteri Hivatal által ellátandó eladatok kiadási előirányzatát, valamit a társadalmi és szociálpolitikain juttatások jogcímek szerinti részletezését tartalmazza. PH kiadásain belül polgármeser és képviselők, hivatali dolgozók juttatásai, hivatali működéshez kapcsolódó dologi kiadások, önkormányzati beruházások és felújítások, pénzeszköz átadások, hiteltörlesztések....</t>
  </si>
  <si>
    <t>CÖK kiadásai és bevételei</t>
  </si>
  <si>
    <t xml:space="preserve">A melléklet a Cigány Kisebbségi önkormnányzat tervezett kiadásainak és bevételeinek összegét tartalmazza kiemelt jogcímek szerinti bontásban. Összehasonlíthatóság érdekében 2 év adatát tartalmazza a táblázat. </t>
  </si>
  <si>
    <t xml:space="preserve">A melléklet az önkormnányzat tervezett felhalmozási jellegű  kiadásainak összegét tartalmazza kiadási jellegek, intézmények és feladatok szerinti részletezésben. Összehasonlíthatóság érdekében 2 év adatát tartalmazza a táblázat. </t>
  </si>
  <si>
    <t>Létszámok alakulása</t>
  </si>
  <si>
    <t xml:space="preserve">A melléklet az önkormnányzat engedélyezett létszámkeretének alakulsát tartlamazza, intézmények és foglalkozatási tipusok szerinti bontásban. Az összehasonlíthatóság érdekében a táblázat az előző év záró foglalkoztatási adatai is tartalmazza.   </t>
  </si>
  <si>
    <t>Állami hozzájáulások</t>
  </si>
  <si>
    <t xml:space="preserve">A melléklet az önkormányzatot megilleető állami hozzájáulások, támogaátsok, kiegészítések és átangedett bevételek jogcímek szerinti részletezését tatalmazza.  </t>
  </si>
  <si>
    <t xml:space="preserve">Rövid lejáratú kötelezettségek </t>
  </si>
  <si>
    <t xml:space="preserve">A melléklet az önkormányzat év elején meglévő, rövid lejáratú kötelezetségeinek összegét jogosultak és összeg szerinti részletezésben tartalmazza. A részben önállóan gazdálkodó intézmények rövid lejáratú kötelezettségit a táblázat intézményi bontásban tartlamazza. A táblázat a hosszú lejáratú kötelezettségekből az időszak során esedékessé váló (rövid lejáratúvá váló összeget) törlesztés összegét nem tartlamazza. </t>
  </si>
  <si>
    <t xml:space="preserve">Hosszú lejáratú kötelezettségek </t>
  </si>
  <si>
    <t xml:space="preserve">A melléklet az önkormányzat év elején meglévő,hosszú lejáratú kötelezetségeinek összegét keletkezési idő és jogcím, valamint meglévő kötelezettség és esedékes törlesztés szerinti részletezésben tartalmazza.  A táblázat a hosszú lejáratú kötelezettségekből az időszak során esedékessé váló (rövid lejáratúvá váló összeget) törlesztés összegét is tartlamazza. </t>
  </si>
  <si>
    <t>Előirányzat felhasználási és likviditási ütemterv</t>
  </si>
  <si>
    <t xml:space="preserve">A melléklet az önkormányzat tervezett bevételeinek és kiadásainak ütemezést, tehát az előirányzat felhasználási, valamint ezek alapján a likviditási ütemtrvét tartalmazza. </t>
  </si>
  <si>
    <t xml:space="preserve">Támogatással megvalósuló beruházások </t>
  </si>
  <si>
    <t>EU források felhasználásával megvalósuló feladatok kiadásinak és bevételeinek részletezése</t>
  </si>
  <si>
    <t>Önkormányzat által bizotsítandó kedvezmények</t>
  </si>
  <si>
    <t xml:space="preserve">A táblázat az önkormányzat által a tervidőszak során bizotsítandó kedvezmények részletezését tartalmazza megnevezés, jogcím, érintettek száma, kedvezmény mértéke, valamint a biztosított kedvezmény halmozott összege szerinti részletezésben. </t>
  </si>
  <si>
    <t>Címrend</t>
  </si>
  <si>
    <t>A melléklet az önkormányzat címrendjét tartlamazza. ( cím, szám, alszám, gazdálkodási forma, megnevezés szerinti részletezésben)</t>
  </si>
  <si>
    <t>12. sz. melléklet</t>
  </si>
  <si>
    <t xml:space="preserve">Kisbér Város Önkormányzata 2008. évi előirányzatfelhasználási és likviditási ütemterve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</si>
  <si>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</si>
  <si>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</si>
  <si>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</si>
  <si>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</si>
  <si>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</si>
  <si>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</si>
  <si>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</si>
  <si>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</si>
  <si>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</si>
  <si>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</si>
  <si>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</si>
  <si>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</si>
  <si>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Nyitó pénzkészlet</t>
  </si>
  <si>
    <t>Int. működési bevét.</t>
  </si>
  <si>
    <t>Önkorm. saj. műk. bevét.</t>
  </si>
  <si>
    <t>Áteng. és megoszt. bevét</t>
  </si>
  <si>
    <t>Állami hozzájár. és tám.</t>
  </si>
  <si>
    <t>Támogatás ért. műk. bevét.</t>
  </si>
  <si>
    <t>Műk. célú pénzeszk. átvétel</t>
  </si>
  <si>
    <t>Ingatlanértékesítés</t>
  </si>
  <si>
    <t>Támogatás ért. felh. bevét.</t>
  </si>
  <si>
    <t>Felhalm. célra átv. peszk.</t>
  </si>
  <si>
    <t>Kölcsönök törlesztése</t>
  </si>
  <si>
    <t>Kötvénykibocsátás</t>
  </si>
  <si>
    <t>Dologi és egyéb folyó k.</t>
  </si>
  <si>
    <t>Műk. célú pénzeszk. átad.</t>
  </si>
  <si>
    <t>Társadalmi és szocp. kiad.</t>
  </si>
  <si>
    <t>Műk. célú hiteltörl.</t>
  </si>
  <si>
    <t>Műk. célú hiteltörl. kamata</t>
  </si>
  <si>
    <t>Beruházások, felújítások</t>
  </si>
  <si>
    <t>Támogat. ért. felhalm. kiad.</t>
  </si>
  <si>
    <t>Felhalm. célú peszk. átad.</t>
  </si>
  <si>
    <t>Felhalm. célú hiteltörl.</t>
  </si>
  <si>
    <t>Felh. c. hiteltörl., kamata</t>
  </si>
  <si>
    <t>Értékpapír vásárlás</t>
  </si>
  <si>
    <t>Különbözet:</t>
  </si>
  <si>
    <t xml:space="preserve">                                                - **A Petőfi Sándor Általános Iskola álláshelyeinek számát 2007. március 1.-től 1 főfoglalkozású álláshellyel csökkenti</t>
  </si>
  <si>
    <t xml:space="preserve">                                                - *** A Védőnői Szolgálat 2008. július 1-től a VIG hatásköréből az IGI Iroda hatáskörébe került</t>
  </si>
  <si>
    <t>Alkalmazottak térítése</t>
  </si>
  <si>
    <t>Műk.c.p.eszk.átadás önk-kv-i szervnek</t>
  </si>
  <si>
    <r>
      <t xml:space="preserve">Egyéb központi támog. </t>
    </r>
    <r>
      <rPr>
        <sz val="10"/>
        <rFont val="Arial CE"/>
        <family val="0"/>
      </rPr>
      <t>(13.havi ill.)</t>
    </r>
  </si>
  <si>
    <t>Bérleti díjak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</si>
</sst>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4" xfId="0" applyFont="1" applyBorder="1" applyAlignment="1">
      <alignment/>
    </xf>
    <xf numFmtId="0" fontId="8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3" xfId="0" applyFont="1" applyBorder="1" applyAlignment="1">
      <alignment/>
    </xf>
    <xf numFmtId="0" fontId="8" fillId="0" borderId="22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4" fillId="0" borderId="52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/>
    </xf>
    <xf numFmtId="0" fontId="4" fillId="0" borderId="36" xfId="0" applyFont="1" applyFill="1" applyBorder="1" applyAlignment="1">
      <alignment wrapText="1"/>
    </xf>
    <xf numFmtId="0" fontId="4" fillId="0" borderId="5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4" fillId="0" borderId="34" xfId="0" applyFont="1" applyFill="1" applyBorder="1" applyAlignment="1">
      <alignment/>
    </xf>
    <xf numFmtId="0" fontId="7" fillId="0" borderId="42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/>
    </xf>
    <xf numFmtId="0" fontId="4" fillId="0" borderId="52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42" xfId="0" applyFont="1" applyFill="1" applyBorder="1" applyAlignment="1">
      <alignment horizontal="left"/>
    </xf>
    <xf numFmtId="0" fontId="4" fillId="2" borderId="3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4" fillId="0" borderId="61" xfId="0" applyFont="1" applyBorder="1" applyAlignment="1">
      <alignment/>
    </xf>
    <xf numFmtId="0" fontId="8" fillId="0" borderId="62" xfId="0" applyFont="1" applyFill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left" wrapText="1" shrinkToFi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2" xfId="0" applyFont="1" applyBorder="1" applyAlignment="1">
      <alignment wrapText="1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7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49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7" xfId="0" applyFont="1" applyBorder="1" applyAlignment="1">
      <alignment/>
    </xf>
    <xf numFmtId="0" fontId="9" fillId="0" borderId="24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Fill="1" applyBorder="1" applyAlignment="1">
      <alignment/>
    </xf>
    <xf numFmtId="0" fontId="8" fillId="0" borderId="3" xfId="0" applyFont="1" applyBorder="1" applyAlignment="1">
      <alignment/>
    </xf>
    <xf numFmtId="0" fontId="9" fillId="0" borderId="22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53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7" xfId="0" applyFont="1" applyFill="1" applyBorder="1" applyAlignment="1">
      <alignment horizontal="left"/>
    </xf>
    <xf numFmtId="0" fontId="13" fillId="0" borderId="37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4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3" fillId="0" borderId="34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7" fillId="0" borderId="3" xfId="0" applyFont="1" applyBorder="1" applyAlignment="1">
      <alignment/>
    </xf>
    <xf numFmtId="0" fontId="6" fillId="0" borderId="22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4" fillId="0" borderId="77" xfId="0" applyFont="1" applyBorder="1" applyAlignment="1">
      <alignment/>
    </xf>
    <xf numFmtId="0" fontId="9" fillId="0" borderId="62" xfId="0" applyFont="1" applyFill="1" applyBorder="1" applyAlignment="1">
      <alignment horizontal="left"/>
    </xf>
    <xf numFmtId="0" fontId="13" fillId="0" borderId="63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54" xfId="0" applyFont="1" applyBorder="1" applyAlignment="1">
      <alignment/>
    </xf>
    <xf numFmtId="0" fontId="14" fillId="0" borderId="22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49" xfId="0" applyFont="1" applyBorder="1" applyAlignment="1">
      <alignment/>
    </xf>
    <xf numFmtId="0" fontId="13" fillId="0" borderId="0" xfId="0" applyFont="1" applyAlignment="1">
      <alignment wrapText="1"/>
    </xf>
    <xf numFmtId="0" fontId="16" fillId="0" borderId="49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76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12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74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36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72" xfId="0" applyFont="1" applyBorder="1" applyAlignment="1">
      <alignment/>
    </xf>
    <xf numFmtId="0" fontId="13" fillId="0" borderId="35" xfId="0" applyFont="1" applyBorder="1" applyAlignment="1">
      <alignment/>
    </xf>
    <xf numFmtId="0" fontId="6" fillId="0" borderId="79" xfId="0" applyFont="1" applyBorder="1" applyAlignment="1">
      <alignment/>
    </xf>
    <xf numFmtId="0" fontId="17" fillId="0" borderId="80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2" fillId="0" borderId="82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60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2" xfId="0" applyBorder="1" applyAlignment="1">
      <alignment/>
    </xf>
    <xf numFmtId="0" fontId="0" fillId="0" borderId="52" xfId="0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0" fillId="0" borderId="75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1" xfId="0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 shrinkToFit="1"/>
    </xf>
    <xf numFmtId="0" fontId="0" fillId="0" borderId="49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8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22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2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6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2" xfId="0" applyFont="1" applyBorder="1" applyAlignment="1">
      <alignment horizontal="right" shrinkToFit="1"/>
    </xf>
    <xf numFmtId="0" fontId="2" fillId="0" borderId="49" xfId="0" applyFont="1" applyBorder="1" applyAlignment="1">
      <alignment horizontal="right" shrinkToFit="1"/>
    </xf>
    <xf numFmtId="0" fontId="2" fillId="0" borderId="4" xfId="0" applyFont="1" applyBorder="1" applyAlignment="1">
      <alignment horizontal="right" shrinkToFit="1"/>
    </xf>
    <xf numFmtId="0" fontId="2" fillId="0" borderId="3" xfId="0" applyFont="1" applyBorder="1" applyAlignment="1">
      <alignment horizontal="right" shrinkToFit="1"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82" xfId="0" applyFont="1" applyBorder="1" applyAlignment="1">
      <alignment/>
    </xf>
    <xf numFmtId="0" fontId="0" fillId="0" borderId="52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1" xfId="0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3" xfId="0" applyFill="1" applyBorder="1" applyAlignment="1">
      <alignment/>
    </xf>
    <xf numFmtId="0" fontId="0" fillId="0" borderId="60" xfId="0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18" fillId="0" borderId="3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/>
    </xf>
    <xf numFmtId="0" fontId="0" fillId="0" borderId="83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49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4" fillId="0" borderId="60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4" fillId="0" borderId="20" xfId="0" applyFont="1" applyFill="1" applyBorder="1" applyAlignment="1">
      <alignment/>
    </xf>
    <xf numFmtId="0" fontId="5" fillId="0" borderId="49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8" fillId="0" borderId="79" xfId="0" applyFont="1" applyFill="1" applyBorder="1" applyAlignment="1">
      <alignment horizontal="left"/>
    </xf>
    <xf numFmtId="0" fontId="8" fillId="0" borderId="70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4" fillId="0" borderId="75" xfId="0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8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5" fillId="0" borderId="38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7" fillId="0" borderId="38" xfId="0" applyFont="1" applyFill="1" applyBorder="1" applyAlignment="1">
      <alignment/>
    </xf>
    <xf numFmtId="0" fontId="8" fillId="0" borderId="79" xfId="0" applyFont="1" applyBorder="1" applyAlignment="1">
      <alignment/>
    </xf>
    <xf numFmtId="0" fontId="8" fillId="0" borderId="70" xfId="0" applyFont="1" applyBorder="1" applyAlignment="1">
      <alignment/>
    </xf>
    <xf numFmtId="0" fontId="0" fillId="0" borderId="47" xfId="0" applyBorder="1" applyAlignment="1">
      <alignment/>
    </xf>
    <xf numFmtId="0" fontId="8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0" applyFont="1" applyAlignment="1">
      <alignment/>
    </xf>
    <xf numFmtId="0" fontId="5" fillId="0" borderId="49" xfId="0" applyFont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8" fillId="0" borderId="22" xfId="0" applyFont="1" applyBorder="1" applyAlignment="1">
      <alignment/>
    </xf>
    <xf numFmtId="0" fontId="8" fillId="0" borderId="5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75" xfId="0" applyFont="1" applyBorder="1" applyAlignment="1">
      <alignment/>
    </xf>
    <xf numFmtId="0" fontId="8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84" xfId="0" applyFont="1" applyBorder="1" applyAlignment="1">
      <alignment/>
    </xf>
    <xf numFmtId="0" fontId="0" fillId="0" borderId="85" xfId="0" applyBorder="1" applyAlignment="1">
      <alignment/>
    </xf>
    <xf numFmtId="0" fontId="19" fillId="0" borderId="86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34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77" xfId="0" applyBorder="1" applyAlignment="1">
      <alignment/>
    </xf>
    <xf numFmtId="0" fontId="2" fillId="0" borderId="87" xfId="0" applyFont="1" applyFill="1" applyBorder="1" applyAlignment="1">
      <alignment horizontal="left"/>
    </xf>
    <xf numFmtId="0" fontId="0" fillId="0" borderId="62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0" fillId="0" borderId="88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3" fillId="0" borderId="89" xfId="0" applyFont="1" applyFill="1" applyBorder="1" applyAlignment="1">
      <alignment/>
    </xf>
    <xf numFmtId="0" fontId="13" fillId="0" borderId="90" xfId="0" applyFont="1" applyFill="1" applyBorder="1" applyAlignment="1">
      <alignment/>
    </xf>
    <xf numFmtId="0" fontId="13" fillId="0" borderId="91" xfId="0" applyFont="1" applyFill="1" applyBorder="1" applyAlignment="1">
      <alignment/>
    </xf>
    <xf numFmtId="0" fontId="9" fillId="0" borderId="92" xfId="0" applyFont="1" applyFill="1" applyBorder="1" applyAlignment="1">
      <alignment horizontal="center" wrapText="1"/>
    </xf>
    <xf numFmtId="0" fontId="9" fillId="0" borderId="89" xfId="0" applyFont="1" applyFill="1" applyBorder="1" applyAlignment="1">
      <alignment/>
    </xf>
    <xf numFmtId="0" fontId="9" fillId="0" borderId="25" xfId="0" applyFont="1" applyFill="1" applyBorder="1" applyAlignment="1">
      <alignment horizontal="center" wrapText="1"/>
    </xf>
    <xf numFmtId="0" fontId="13" fillId="0" borderId="93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9" fillId="0" borderId="26" xfId="0" applyFont="1" applyFill="1" applyBorder="1" applyAlignment="1">
      <alignment horizontal="center" wrapText="1"/>
    </xf>
    <xf numFmtId="0" fontId="9" fillId="0" borderId="94" xfId="0" applyFont="1" applyFill="1" applyBorder="1" applyAlignment="1">
      <alignment/>
    </xf>
    <xf numFmtId="0" fontId="0" fillId="0" borderId="94" xfId="0" applyBorder="1" applyAlignment="1">
      <alignment/>
    </xf>
    <xf numFmtId="0" fontId="9" fillId="0" borderId="67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16" fillId="0" borderId="51" xfId="0" applyFont="1" applyFill="1" applyBorder="1" applyAlignment="1">
      <alignment/>
    </xf>
    <xf numFmtId="0" fontId="13" fillId="0" borderId="53" xfId="0" applyFont="1" applyBorder="1" applyAlignment="1">
      <alignment/>
    </xf>
    <xf numFmtId="0" fontId="13" fillId="0" borderId="95" xfId="0" applyFont="1" applyFill="1" applyBorder="1" applyAlignment="1">
      <alignment/>
    </xf>
    <xf numFmtId="0" fontId="13" fillId="0" borderId="96" xfId="0" applyFont="1" applyFill="1" applyBorder="1" applyAlignment="1">
      <alignment/>
    </xf>
    <xf numFmtId="0" fontId="13" fillId="0" borderId="97" xfId="0" applyFont="1" applyFill="1" applyBorder="1" applyAlignment="1">
      <alignment/>
    </xf>
    <xf numFmtId="0" fontId="13" fillId="0" borderId="98" xfId="0" applyFont="1" applyFill="1" applyBorder="1" applyAlignment="1">
      <alignment/>
    </xf>
    <xf numFmtId="0" fontId="9" fillId="0" borderId="99" xfId="0" applyFont="1" applyFill="1" applyBorder="1" applyAlignment="1">
      <alignment/>
    </xf>
    <xf numFmtId="0" fontId="9" fillId="0" borderId="100" xfId="0" applyFont="1" applyFill="1" applyBorder="1" applyAlignment="1">
      <alignment horizontal="center" wrapText="1"/>
    </xf>
    <xf numFmtId="0" fontId="13" fillId="0" borderId="100" xfId="0" applyFont="1" applyFill="1" applyBorder="1" applyAlignment="1">
      <alignment/>
    </xf>
    <xf numFmtId="0" fontId="13" fillId="0" borderId="101" xfId="0" applyFont="1" applyFill="1" applyBorder="1" applyAlignment="1">
      <alignment/>
    </xf>
    <xf numFmtId="0" fontId="13" fillId="0" borderId="102" xfId="0" applyFont="1" applyFill="1" applyBorder="1" applyAlignment="1">
      <alignment/>
    </xf>
    <xf numFmtId="0" fontId="13" fillId="0" borderId="103" xfId="0" applyFont="1" applyFill="1" applyBorder="1" applyAlignment="1">
      <alignment/>
    </xf>
    <xf numFmtId="0" fontId="13" fillId="0" borderId="104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6" fillId="0" borderId="99" xfId="0" applyFont="1" applyFill="1" applyBorder="1" applyAlignment="1">
      <alignment/>
    </xf>
    <xf numFmtId="0" fontId="6" fillId="0" borderId="106" xfId="0" applyFont="1" applyFill="1" applyBorder="1" applyAlignment="1">
      <alignment/>
    </xf>
    <xf numFmtId="0" fontId="9" fillId="0" borderId="95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9" fillId="0" borderId="106" xfId="0" applyFont="1" applyFill="1" applyBorder="1" applyAlignment="1">
      <alignment/>
    </xf>
    <xf numFmtId="0" fontId="9" fillId="0" borderId="107" xfId="0" applyFont="1" applyFill="1" applyBorder="1" applyAlignment="1">
      <alignment/>
    </xf>
    <xf numFmtId="0" fontId="16" fillId="0" borderId="108" xfId="0" applyFont="1" applyFill="1" applyBorder="1" applyAlignment="1">
      <alignment/>
    </xf>
    <xf numFmtId="0" fontId="16" fillId="0" borderId="109" xfId="0" applyFont="1" applyFill="1" applyBorder="1" applyAlignment="1">
      <alignment/>
    </xf>
    <xf numFmtId="0" fontId="16" fillId="0" borderId="110" xfId="0" applyFont="1" applyFill="1" applyBorder="1" applyAlignment="1">
      <alignment/>
    </xf>
    <xf numFmtId="0" fontId="9" fillId="0" borderId="111" xfId="0" applyFont="1" applyFill="1" applyBorder="1" applyAlignment="1">
      <alignment horizontal="center" wrapText="1"/>
    </xf>
    <xf numFmtId="0" fontId="9" fillId="0" borderId="112" xfId="0" applyFont="1" applyFill="1" applyBorder="1" applyAlignment="1">
      <alignment horizontal="center" wrapText="1"/>
    </xf>
    <xf numFmtId="0" fontId="9" fillId="0" borderId="113" xfId="0" applyFont="1" applyFill="1" applyBorder="1" applyAlignment="1">
      <alignment/>
    </xf>
    <xf numFmtId="0" fontId="9" fillId="0" borderId="114" xfId="0" applyFont="1" applyFill="1" applyBorder="1" applyAlignment="1">
      <alignment/>
    </xf>
    <xf numFmtId="0" fontId="9" fillId="0" borderId="115" xfId="0" applyFont="1" applyFill="1" applyBorder="1" applyAlignment="1">
      <alignment/>
    </xf>
    <xf numFmtId="0" fontId="9" fillId="0" borderId="116" xfId="0" applyFont="1" applyFill="1" applyBorder="1" applyAlignment="1">
      <alignment horizontal="center" wrapText="1"/>
    </xf>
    <xf numFmtId="0" fontId="9" fillId="0" borderId="117" xfId="0" applyFont="1" applyFill="1" applyBorder="1" applyAlignment="1">
      <alignment horizontal="center" wrapText="1"/>
    </xf>
    <xf numFmtId="0" fontId="9" fillId="0" borderId="115" xfId="0" applyFont="1" applyFill="1" applyBorder="1" applyAlignment="1">
      <alignment horizontal="center" wrapText="1"/>
    </xf>
    <xf numFmtId="0" fontId="13" fillId="0" borderId="118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118" xfId="0" applyFont="1" applyFill="1" applyBorder="1" applyAlignment="1">
      <alignment/>
    </xf>
    <xf numFmtId="0" fontId="9" fillId="0" borderId="119" xfId="0" applyFont="1" applyFill="1" applyBorder="1" applyAlignment="1">
      <alignment horizontal="center" wrapText="1"/>
    </xf>
    <xf numFmtId="0" fontId="9" fillId="0" borderId="120" xfId="0" applyFont="1" applyFill="1" applyBorder="1" applyAlignment="1">
      <alignment/>
    </xf>
    <xf numFmtId="0" fontId="9" fillId="0" borderId="121" xfId="0" applyFont="1" applyFill="1" applyBorder="1" applyAlignment="1">
      <alignment/>
    </xf>
    <xf numFmtId="0" fontId="9" fillId="0" borderId="122" xfId="0" applyFont="1" applyFill="1" applyBorder="1" applyAlignment="1">
      <alignment horizontal="center" wrapText="1"/>
    </xf>
    <xf numFmtId="0" fontId="9" fillId="0" borderId="123" xfId="0" applyFont="1" applyFill="1" applyBorder="1" applyAlignment="1">
      <alignment/>
    </xf>
    <xf numFmtId="0" fontId="9" fillId="0" borderId="124" xfId="0" applyFont="1" applyFill="1" applyBorder="1" applyAlignment="1">
      <alignment/>
    </xf>
    <xf numFmtId="0" fontId="6" fillId="0" borderId="1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66" xfId="0" applyFont="1" applyFill="1" applyBorder="1" applyAlignment="1">
      <alignment/>
    </xf>
    <xf numFmtId="0" fontId="9" fillId="0" borderId="122" xfId="0" applyFont="1" applyFill="1" applyBorder="1" applyAlignment="1">
      <alignment/>
    </xf>
    <xf numFmtId="0" fontId="9" fillId="0" borderId="126" xfId="0" applyFont="1" applyFill="1" applyBorder="1" applyAlignment="1">
      <alignment/>
    </xf>
    <xf numFmtId="0" fontId="9" fillId="0" borderId="127" xfId="0" applyFont="1" applyFill="1" applyBorder="1" applyAlignment="1">
      <alignment/>
    </xf>
    <xf numFmtId="0" fontId="9" fillId="0" borderId="128" xfId="0" applyFont="1" applyFill="1" applyBorder="1" applyAlignment="1">
      <alignment/>
    </xf>
    <xf numFmtId="0" fontId="9" fillId="0" borderId="129" xfId="0" applyFont="1" applyFill="1" applyBorder="1" applyAlignment="1">
      <alignment/>
    </xf>
    <xf numFmtId="0" fontId="9" fillId="0" borderId="82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0" xfId="0" applyFont="1" applyFill="1" applyBorder="1" applyAlignment="1">
      <alignment/>
    </xf>
    <xf numFmtId="0" fontId="9" fillId="0" borderId="131" xfId="0" applyFont="1" applyFill="1" applyBorder="1" applyAlignment="1">
      <alignment horizontal="center" wrapText="1"/>
    </xf>
    <xf numFmtId="0" fontId="9" fillId="0" borderId="132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9" fillId="0" borderId="91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3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9" fillId="0" borderId="134" xfId="0" applyFont="1" applyFill="1" applyBorder="1" applyAlignment="1">
      <alignment/>
    </xf>
    <xf numFmtId="0" fontId="9" fillId="0" borderId="135" xfId="0" applyFont="1" applyFill="1" applyBorder="1" applyAlignment="1">
      <alignment/>
    </xf>
    <xf numFmtId="0" fontId="9" fillId="0" borderId="133" xfId="0" applyFont="1" applyFill="1" applyBorder="1" applyAlignment="1">
      <alignment/>
    </xf>
    <xf numFmtId="0" fontId="9" fillId="0" borderId="136" xfId="0" applyFont="1" applyFill="1" applyBorder="1" applyAlignment="1">
      <alignment/>
    </xf>
    <xf numFmtId="0" fontId="16" fillId="0" borderId="137" xfId="0" applyFont="1" applyFill="1" applyBorder="1" applyAlignment="1">
      <alignment/>
    </xf>
    <xf numFmtId="0" fontId="13" fillId="0" borderId="132" xfId="0" applyFont="1" applyBorder="1" applyAlignment="1">
      <alignment/>
    </xf>
    <xf numFmtId="0" fontId="17" fillId="0" borderId="88" xfId="0" applyFont="1" applyBorder="1" applyAlignment="1">
      <alignment/>
    </xf>
    <xf numFmtId="0" fontId="6" fillId="0" borderId="91" xfId="0" applyFont="1" applyBorder="1" applyAlignment="1">
      <alignment/>
    </xf>
    <xf numFmtId="0" fontId="8" fillId="0" borderId="134" xfId="0" applyFont="1" applyFill="1" applyBorder="1" applyAlignment="1">
      <alignment horizontal="left"/>
    </xf>
    <xf numFmtId="0" fontId="4" fillId="0" borderId="134" xfId="0" applyFont="1" applyFill="1" applyBorder="1" applyAlignment="1">
      <alignment horizontal="left"/>
    </xf>
    <xf numFmtId="0" fontId="4" fillId="0" borderId="8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9" xfId="0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0" fillId="0" borderId="13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38" xfId="0" applyFont="1" applyBorder="1" applyAlignment="1">
      <alignment/>
    </xf>
    <xf numFmtId="0" fontId="0" fillId="0" borderId="139" xfId="0" applyFont="1" applyBorder="1" applyAlignment="1">
      <alignment/>
    </xf>
    <xf numFmtId="0" fontId="2" fillId="0" borderId="140" xfId="0" applyFont="1" applyBorder="1" applyAlignment="1">
      <alignment horizontal="center"/>
    </xf>
    <xf numFmtId="0" fontId="0" fillId="0" borderId="141" xfId="0" applyBorder="1" applyAlignment="1">
      <alignment/>
    </xf>
    <xf numFmtId="0" fontId="0" fillId="0" borderId="142" xfId="0" applyFill="1" applyBorder="1" applyAlignment="1">
      <alignment/>
    </xf>
    <xf numFmtId="0" fontId="0" fillId="0" borderId="143" xfId="0" applyFill="1" applyBorder="1" applyAlignment="1">
      <alignment/>
    </xf>
    <xf numFmtId="0" fontId="0" fillId="0" borderId="144" xfId="0" applyFill="1" applyBorder="1" applyAlignment="1">
      <alignment/>
    </xf>
    <xf numFmtId="0" fontId="0" fillId="0" borderId="145" xfId="0" applyBorder="1" applyAlignment="1">
      <alignment/>
    </xf>
    <xf numFmtId="0" fontId="21" fillId="0" borderId="146" xfId="0" applyFont="1" applyBorder="1" applyAlignment="1">
      <alignment horizontal="center"/>
    </xf>
    <xf numFmtId="0" fontId="21" fillId="0" borderId="147" xfId="0" applyFont="1" applyBorder="1" applyAlignment="1">
      <alignment horizontal="center"/>
    </xf>
    <xf numFmtId="0" fontId="21" fillId="0" borderId="148" xfId="0" applyFont="1" applyFill="1" applyBorder="1" applyAlignment="1">
      <alignment horizontal="center"/>
    </xf>
    <xf numFmtId="0" fontId="0" fillId="0" borderId="149" xfId="0" applyBorder="1" applyAlignment="1">
      <alignment wrapText="1"/>
    </xf>
    <xf numFmtId="0" fontId="0" fillId="0" borderId="111" xfId="0" applyBorder="1" applyAlignment="1">
      <alignment horizontal="center" wrapText="1"/>
    </xf>
    <xf numFmtId="0" fontId="0" fillId="0" borderId="111" xfId="0" applyBorder="1" applyAlignment="1">
      <alignment wrapText="1"/>
    </xf>
    <xf numFmtId="0" fontId="0" fillId="0" borderId="150" xfId="0" applyBorder="1" applyAlignment="1">
      <alignment wrapText="1"/>
    </xf>
    <xf numFmtId="0" fontId="0" fillId="0" borderId="151" xfId="0" applyBorder="1" applyAlignment="1">
      <alignment horizontal="center"/>
    </xf>
    <xf numFmtId="0" fontId="0" fillId="0" borderId="152" xfId="0" applyBorder="1" applyAlignment="1">
      <alignment wrapText="1"/>
    </xf>
    <xf numFmtId="0" fontId="0" fillId="0" borderId="89" xfId="0" applyBorder="1" applyAlignment="1">
      <alignment horizontal="center" wrapText="1"/>
    </xf>
    <xf numFmtId="0" fontId="0" fillId="0" borderId="89" xfId="0" applyBorder="1" applyAlignment="1">
      <alignment wrapText="1"/>
    </xf>
    <xf numFmtId="0" fontId="0" fillId="0" borderId="93" xfId="0" applyBorder="1" applyAlignment="1">
      <alignment wrapText="1"/>
    </xf>
    <xf numFmtId="0" fontId="0" fillId="0" borderId="101" xfId="0" applyBorder="1" applyAlignment="1">
      <alignment horizontal="center"/>
    </xf>
    <xf numFmtId="0" fontId="0" fillId="0" borderId="153" xfId="0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54" xfId="0" applyFill="1" applyBorder="1" applyAlignment="1">
      <alignment horizontal="left"/>
    </xf>
    <xf numFmtId="0" fontId="2" fillId="0" borderId="0" xfId="0" applyFont="1" applyAlignment="1">
      <alignment/>
    </xf>
    <xf numFmtId="0" fontId="11" fillId="0" borderId="133" xfId="0" applyFont="1" applyFill="1" applyBorder="1" applyAlignment="1">
      <alignment horizontal="left"/>
    </xf>
    <xf numFmtId="0" fontId="2" fillId="0" borderId="155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2" fillId="0" borderId="156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11" fillId="0" borderId="157" xfId="0" applyFont="1" applyFill="1" applyBorder="1" applyAlignment="1">
      <alignment horizontal="left"/>
    </xf>
    <xf numFmtId="0" fontId="2" fillId="0" borderId="158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2" fillId="0" borderId="157" xfId="0" applyFont="1" applyFill="1" applyBorder="1" applyAlignment="1">
      <alignment horizontal="center"/>
    </xf>
    <xf numFmtId="0" fontId="8" fillId="0" borderId="154" xfId="0" applyFont="1" applyFill="1" applyBorder="1" applyAlignment="1">
      <alignment horizontal="left"/>
    </xf>
    <xf numFmtId="0" fontId="2" fillId="0" borderId="94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/>
    </xf>
    <xf numFmtId="0" fontId="2" fillId="0" borderId="161" xfId="0" applyFont="1" applyFill="1" applyBorder="1" applyAlignment="1">
      <alignment horizontal="left"/>
    </xf>
    <xf numFmtId="0" fontId="0" fillId="0" borderId="119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50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154" xfId="0" applyFill="1" applyBorder="1" applyAlignment="1">
      <alignment/>
    </xf>
    <xf numFmtId="0" fontId="0" fillId="0" borderId="162" xfId="0" applyFill="1" applyBorder="1" applyAlignment="1">
      <alignment horizontal="left"/>
    </xf>
    <xf numFmtId="0" fontId="0" fillId="0" borderId="163" xfId="0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64" xfId="0" applyFill="1" applyBorder="1" applyAlignment="1">
      <alignment/>
    </xf>
    <xf numFmtId="0" fontId="0" fillId="0" borderId="162" xfId="0" applyFill="1" applyBorder="1" applyAlignment="1">
      <alignment/>
    </xf>
    <xf numFmtId="0" fontId="2" fillId="0" borderId="133" xfId="0" applyFont="1" applyFill="1" applyBorder="1" applyAlignment="1">
      <alignment horizontal="left"/>
    </xf>
    <xf numFmtId="0" fontId="0" fillId="0" borderId="155" xfId="0" applyFill="1" applyBorder="1" applyAlignment="1">
      <alignment/>
    </xf>
    <xf numFmtId="0" fontId="0" fillId="0" borderId="141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33" xfId="0" applyFill="1" applyBorder="1" applyAlignment="1">
      <alignment/>
    </xf>
    <xf numFmtId="0" fontId="2" fillId="0" borderId="157" xfId="0" applyFont="1" applyFill="1" applyBorder="1" applyAlignment="1">
      <alignment horizontal="left"/>
    </xf>
    <xf numFmtId="0" fontId="0" fillId="0" borderId="15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0" fillId="0" borderId="157" xfId="0" applyFill="1" applyBorder="1" applyAlignment="1">
      <alignment/>
    </xf>
    <xf numFmtId="1" fontId="0" fillId="0" borderId="154" xfId="0" applyNumberFormat="1" applyFill="1" applyBorder="1" applyAlignment="1">
      <alignment/>
    </xf>
    <xf numFmtId="0" fontId="0" fillId="0" borderId="165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33" xfId="0" applyBorder="1" applyAlignment="1">
      <alignment/>
    </xf>
    <xf numFmtId="0" fontId="5" fillId="0" borderId="40" xfId="0" applyFont="1" applyBorder="1" applyAlignment="1">
      <alignment/>
    </xf>
    <xf numFmtId="0" fontId="3" fillId="0" borderId="166" xfId="0" applyFont="1" applyFill="1" applyBorder="1" applyAlignment="1">
      <alignment horizontal="left"/>
    </xf>
    <xf numFmtId="0" fontId="0" fillId="0" borderId="129" xfId="0" applyFont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24" xfId="0" applyBorder="1" applyAlignment="1">
      <alignment/>
    </xf>
    <xf numFmtId="0" fontId="2" fillId="0" borderId="167" xfId="0" applyFont="1" applyBorder="1" applyAlignment="1">
      <alignment/>
    </xf>
    <xf numFmtId="0" fontId="5" fillId="0" borderId="16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6" xfId="0" applyFont="1" applyFill="1" applyBorder="1" applyAlignment="1">
      <alignment horizontal="left"/>
    </xf>
    <xf numFmtId="0" fontId="2" fillId="0" borderId="117" xfId="0" applyFont="1" applyFill="1" applyBorder="1" applyAlignment="1">
      <alignment horizontal="left"/>
    </xf>
    <xf numFmtId="0" fontId="2" fillId="0" borderId="117" xfId="0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169" xfId="0" applyFont="1" applyBorder="1" applyAlignment="1">
      <alignment/>
    </xf>
    <xf numFmtId="0" fontId="2" fillId="0" borderId="17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141" xfId="0" applyFont="1" applyBorder="1" applyAlignment="1">
      <alignment/>
    </xf>
    <xf numFmtId="0" fontId="2" fillId="0" borderId="171" xfId="0" applyFont="1" applyBorder="1" applyAlignment="1">
      <alignment/>
    </xf>
    <xf numFmtId="0" fontId="2" fillId="0" borderId="113" xfId="0" applyFont="1" applyBorder="1" applyAlignment="1">
      <alignment/>
    </xf>
    <xf numFmtId="0" fontId="2" fillId="0" borderId="138" xfId="0" applyFont="1" applyBorder="1" applyAlignment="1">
      <alignment/>
    </xf>
    <xf numFmtId="0" fontId="2" fillId="0" borderId="155" xfId="0" applyFont="1" applyBorder="1" applyAlignment="1">
      <alignment/>
    </xf>
    <xf numFmtId="0" fontId="2" fillId="0" borderId="133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60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2" xfId="0" applyFont="1" applyBorder="1" applyAlignment="1">
      <alignment/>
    </xf>
    <xf numFmtId="0" fontId="0" fillId="0" borderId="16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69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70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7" fillId="0" borderId="9" xfId="0" applyFont="1" applyBorder="1" applyAlignment="1">
      <alignment/>
    </xf>
    <xf numFmtId="0" fontId="6" fillId="0" borderId="79" xfId="0" applyFont="1" applyBorder="1" applyAlignment="1">
      <alignment/>
    </xf>
    <xf numFmtId="0" fontId="9" fillId="0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13" fillId="0" borderId="172" xfId="0" applyFont="1" applyBorder="1" applyAlignment="1">
      <alignment horizontal="center" wrapText="1"/>
    </xf>
    <xf numFmtId="0" fontId="13" fillId="0" borderId="173" xfId="0" applyFont="1" applyBorder="1" applyAlignment="1">
      <alignment horizontal="center" wrapText="1"/>
    </xf>
    <xf numFmtId="0" fontId="13" fillId="0" borderId="174" xfId="0" applyFont="1" applyBorder="1" applyAlignment="1">
      <alignment horizontal="center" wrapText="1"/>
    </xf>
    <xf numFmtId="0" fontId="9" fillId="0" borderId="69" xfId="0" applyFont="1" applyFill="1" applyBorder="1" applyAlignment="1">
      <alignment horizontal="center" wrapText="1"/>
    </xf>
    <xf numFmtId="0" fontId="9" fillId="0" borderId="170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70" xfId="0" applyFont="1" applyBorder="1" applyAlignment="1">
      <alignment/>
    </xf>
    <xf numFmtId="0" fontId="11" fillId="0" borderId="16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175" xfId="0" applyFont="1" applyBorder="1" applyAlignment="1">
      <alignment horizontal="center"/>
    </xf>
    <xf numFmtId="0" fontId="21" fillId="0" borderId="176" xfId="0" applyFont="1" applyBorder="1" applyAlignment="1">
      <alignment horizontal="center"/>
    </xf>
    <xf numFmtId="0" fontId="21" fillId="0" borderId="177" xfId="0" applyFont="1" applyBorder="1" applyAlignment="1">
      <alignment horizontal="center"/>
    </xf>
    <xf numFmtId="0" fontId="21" fillId="0" borderId="178" xfId="0" applyFont="1" applyBorder="1" applyAlignment="1">
      <alignment horizontal="center"/>
    </xf>
    <xf numFmtId="0" fontId="0" fillId="0" borderId="179" xfId="0" applyBorder="1" applyAlignment="1">
      <alignment/>
    </xf>
    <xf numFmtId="0" fontId="2" fillId="0" borderId="22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8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D10">
      <selection activeCell="J10" sqref="J10:J11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8.625" style="0" customWidth="1"/>
    <col min="6" max="6" width="36.37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0" style="0" hidden="1" customWidth="1"/>
  </cols>
  <sheetData>
    <row r="1" spans="7:11" ht="12.75">
      <c r="G1" s="727" t="s">
        <v>0</v>
      </c>
      <c r="H1" s="727"/>
      <c r="K1" s="1"/>
    </row>
    <row r="3" spans="2:11" ht="12.75">
      <c r="B3" s="728" t="s">
        <v>1</v>
      </c>
      <c r="C3" s="728"/>
      <c r="D3" s="728"/>
      <c r="E3" s="728"/>
      <c r="F3" s="728"/>
      <c r="G3" s="728"/>
      <c r="H3" s="728"/>
      <c r="I3" s="728"/>
      <c r="J3" s="728"/>
      <c r="K3" s="2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L5" s="6"/>
    </row>
    <row r="6" spans="1:11" ht="24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11"/>
    </row>
    <row r="7" spans="1:11" ht="12.75">
      <c r="A7" s="12" t="s">
        <v>9</v>
      </c>
      <c r="B7" s="13">
        <v>285503</v>
      </c>
      <c r="C7" s="13">
        <v>287674</v>
      </c>
      <c r="D7" s="13">
        <v>308737</v>
      </c>
      <c r="E7" s="13">
        <v>308647</v>
      </c>
      <c r="F7" s="14" t="s">
        <v>10</v>
      </c>
      <c r="G7" s="13">
        <v>951323</v>
      </c>
      <c r="H7" s="13">
        <v>984937</v>
      </c>
      <c r="I7" s="15">
        <v>866709</v>
      </c>
      <c r="J7" s="15">
        <v>867672</v>
      </c>
      <c r="K7" s="5"/>
    </row>
    <row r="8" spans="1:11" ht="12.75">
      <c r="A8" s="16" t="s">
        <v>11</v>
      </c>
      <c r="B8" s="17">
        <v>267000</v>
      </c>
      <c r="C8" s="17">
        <v>267000</v>
      </c>
      <c r="D8" s="17">
        <v>293800</v>
      </c>
      <c r="E8" s="17">
        <v>293800</v>
      </c>
      <c r="F8" s="18" t="s">
        <v>12</v>
      </c>
      <c r="G8" s="17">
        <v>293368</v>
      </c>
      <c r="H8" s="17">
        <v>303334</v>
      </c>
      <c r="I8" s="19">
        <v>277084</v>
      </c>
      <c r="J8" s="19">
        <v>277337</v>
      </c>
      <c r="K8" s="5"/>
    </row>
    <row r="9" spans="1:11" ht="12.75">
      <c r="A9" s="16" t="s">
        <v>13</v>
      </c>
      <c r="B9" s="17">
        <v>700</v>
      </c>
      <c r="C9" s="17">
        <v>700</v>
      </c>
      <c r="D9" s="17">
        <v>1500</v>
      </c>
      <c r="E9" s="17">
        <v>1500</v>
      </c>
      <c r="F9" s="18" t="s">
        <v>14</v>
      </c>
      <c r="G9" s="17">
        <v>575790</v>
      </c>
      <c r="H9" s="17">
        <v>608349</v>
      </c>
      <c r="I9" s="17">
        <v>547131</v>
      </c>
      <c r="J9" s="17">
        <v>608920</v>
      </c>
      <c r="K9" s="5"/>
    </row>
    <row r="10" spans="1:11" ht="12.75">
      <c r="A10" s="16" t="s">
        <v>15</v>
      </c>
      <c r="B10" s="17">
        <v>3546</v>
      </c>
      <c r="C10" s="17">
        <v>3546</v>
      </c>
      <c r="D10" s="17">
        <v>5446</v>
      </c>
      <c r="E10" s="17">
        <v>5446</v>
      </c>
      <c r="F10" s="18" t="s">
        <v>16</v>
      </c>
      <c r="G10" s="17">
        <v>3500</v>
      </c>
      <c r="H10" s="17">
        <v>27792</v>
      </c>
      <c r="I10" s="17">
        <v>19800</v>
      </c>
      <c r="J10" s="17">
        <v>20846</v>
      </c>
      <c r="K10" s="5"/>
    </row>
    <row r="11" spans="1:11" ht="12.75">
      <c r="A11" s="16" t="s">
        <v>17</v>
      </c>
      <c r="B11" s="17">
        <v>283107</v>
      </c>
      <c r="C11" s="17">
        <v>273223</v>
      </c>
      <c r="D11" s="17">
        <v>130514</v>
      </c>
      <c r="E11" s="17">
        <v>130514</v>
      </c>
      <c r="F11" s="18" t="s">
        <v>18</v>
      </c>
      <c r="G11" s="17">
        <v>17400</v>
      </c>
      <c r="H11" s="17">
        <v>17500</v>
      </c>
      <c r="I11" s="17">
        <v>18025</v>
      </c>
      <c r="J11" s="17">
        <v>18475</v>
      </c>
      <c r="K11" s="5"/>
    </row>
    <row r="12" spans="1:11" ht="12.75">
      <c r="A12" s="16" t="s">
        <v>19</v>
      </c>
      <c r="B12" s="17">
        <v>0</v>
      </c>
      <c r="C12" s="17">
        <v>0</v>
      </c>
      <c r="D12" s="17">
        <v>0</v>
      </c>
      <c r="E12" s="17">
        <v>4643</v>
      </c>
      <c r="F12" s="18" t="s">
        <v>20</v>
      </c>
      <c r="G12" s="17">
        <v>23225</v>
      </c>
      <c r="H12" s="17">
        <v>23498</v>
      </c>
      <c r="I12" s="17">
        <v>23971</v>
      </c>
      <c r="J12" s="17">
        <v>25608</v>
      </c>
      <c r="K12" s="5"/>
    </row>
    <row r="13" spans="1:11" ht="12.75">
      <c r="A13" s="16" t="s">
        <v>21</v>
      </c>
      <c r="B13" s="17">
        <v>634629</v>
      </c>
      <c r="C13" s="17">
        <v>633789</v>
      </c>
      <c r="D13" s="17">
        <v>486050</v>
      </c>
      <c r="E13" s="17">
        <v>489929</v>
      </c>
      <c r="F13" s="18" t="s">
        <v>22</v>
      </c>
      <c r="G13" s="17">
        <v>827</v>
      </c>
      <c r="H13" s="17">
        <v>827</v>
      </c>
      <c r="I13" s="17">
        <v>1887</v>
      </c>
      <c r="J13" s="17">
        <v>3176</v>
      </c>
      <c r="K13" s="5"/>
    </row>
    <row r="14" spans="1:11" ht="12.75">
      <c r="A14" s="16" t="s">
        <v>23</v>
      </c>
      <c r="B14" s="17">
        <v>17500</v>
      </c>
      <c r="C14" s="17">
        <v>17500</v>
      </c>
      <c r="D14" s="17">
        <v>17000</v>
      </c>
      <c r="E14" s="17">
        <v>17000</v>
      </c>
      <c r="F14" s="18" t="s">
        <v>24</v>
      </c>
      <c r="G14" s="17">
        <v>36218</v>
      </c>
      <c r="H14" s="17">
        <v>45151</v>
      </c>
      <c r="I14" s="17">
        <v>53571</v>
      </c>
      <c r="J14" s="17">
        <v>53571</v>
      </c>
      <c r="K14" s="5"/>
    </row>
    <row r="15" spans="1:11" ht="12.75">
      <c r="A15" s="16" t="s">
        <v>25</v>
      </c>
      <c r="B15" s="17">
        <v>28900</v>
      </c>
      <c r="C15" s="17">
        <v>28900</v>
      </c>
      <c r="D15" s="17">
        <v>65500</v>
      </c>
      <c r="E15" s="17">
        <v>65500</v>
      </c>
      <c r="F15" s="18" t="s">
        <v>26</v>
      </c>
      <c r="G15" s="17">
        <v>11666</v>
      </c>
      <c r="H15" s="17">
        <v>20944</v>
      </c>
      <c r="I15" s="17">
        <v>19483</v>
      </c>
      <c r="J15" s="17">
        <v>19483</v>
      </c>
      <c r="K15" s="5"/>
    </row>
    <row r="16" spans="1:11" ht="12.75">
      <c r="A16" s="20" t="s">
        <v>27</v>
      </c>
      <c r="B16" s="17">
        <v>0</v>
      </c>
      <c r="C16" s="17">
        <v>0</v>
      </c>
      <c r="D16" s="17">
        <v>0</v>
      </c>
      <c r="E16" s="17">
        <v>0</v>
      </c>
      <c r="F16" s="18" t="s">
        <v>28</v>
      </c>
      <c r="G16" s="17">
        <v>98349</v>
      </c>
      <c r="H16" s="17">
        <v>118281</v>
      </c>
      <c r="I16" s="17">
        <v>112782</v>
      </c>
      <c r="J16" s="17">
        <v>149471</v>
      </c>
      <c r="K16" s="5"/>
    </row>
    <row r="17" spans="1:11" ht="12.75">
      <c r="A17" s="16" t="s">
        <v>29</v>
      </c>
      <c r="B17" s="17">
        <v>0</v>
      </c>
      <c r="C17" s="17">
        <v>0</v>
      </c>
      <c r="D17" s="17">
        <v>0</v>
      </c>
      <c r="E17" s="17">
        <v>0</v>
      </c>
      <c r="F17" s="18" t="s">
        <v>30</v>
      </c>
      <c r="G17" s="17">
        <v>6500</v>
      </c>
      <c r="H17" s="17">
        <v>6500</v>
      </c>
      <c r="I17" s="17">
        <v>0</v>
      </c>
      <c r="J17" s="17">
        <v>0</v>
      </c>
      <c r="K17" s="5"/>
    </row>
    <row r="18" spans="1:11" ht="12.75">
      <c r="A18" s="16" t="s">
        <v>31</v>
      </c>
      <c r="B18" s="17">
        <v>17800</v>
      </c>
      <c r="C18" s="17">
        <v>17800</v>
      </c>
      <c r="D18" s="17">
        <v>9678</v>
      </c>
      <c r="E18" s="17">
        <v>9678</v>
      </c>
      <c r="F18" s="18" t="s">
        <v>32</v>
      </c>
      <c r="G18" s="17">
        <v>11700</v>
      </c>
      <c r="H18" s="17">
        <v>11700</v>
      </c>
      <c r="I18" s="17">
        <v>0</v>
      </c>
      <c r="J18" s="17">
        <v>0</v>
      </c>
      <c r="K18" s="5"/>
    </row>
    <row r="19" spans="1:11" ht="12.75">
      <c r="A19" s="16" t="s">
        <v>33</v>
      </c>
      <c r="B19" s="17">
        <v>0</v>
      </c>
      <c r="C19" s="17">
        <v>0</v>
      </c>
      <c r="D19" s="17">
        <v>0</v>
      </c>
      <c r="E19" s="17">
        <v>0</v>
      </c>
      <c r="F19" s="18" t="s">
        <v>34</v>
      </c>
      <c r="G19" s="17">
        <v>0</v>
      </c>
      <c r="H19" s="17">
        <v>0</v>
      </c>
      <c r="I19" s="17">
        <v>0</v>
      </c>
      <c r="J19" s="17">
        <v>0</v>
      </c>
      <c r="K19" s="5"/>
    </row>
    <row r="20" spans="1:11" ht="12.75">
      <c r="A20" s="16" t="s">
        <v>35</v>
      </c>
      <c r="B20" s="17">
        <v>500</v>
      </c>
      <c r="C20" s="17">
        <v>500</v>
      </c>
      <c r="D20" s="17">
        <v>450</v>
      </c>
      <c r="E20" s="17">
        <v>450</v>
      </c>
      <c r="F20" s="18" t="s">
        <v>36</v>
      </c>
      <c r="G20" s="17"/>
      <c r="H20" s="17"/>
      <c r="I20" s="17">
        <v>150</v>
      </c>
      <c r="J20" s="17">
        <v>150</v>
      </c>
      <c r="K20" s="5"/>
    </row>
    <row r="21" spans="1:11" ht="12.75">
      <c r="A21" s="16" t="s">
        <v>37</v>
      </c>
      <c r="B21" s="17">
        <v>8360</v>
      </c>
      <c r="C21" s="17">
        <v>73197</v>
      </c>
      <c r="D21" s="17">
        <v>2050</v>
      </c>
      <c r="E21" s="17">
        <v>59670</v>
      </c>
      <c r="F21" s="18" t="s">
        <v>38</v>
      </c>
      <c r="G21" s="17">
        <v>6085</v>
      </c>
      <c r="H21" s="17">
        <v>1900</v>
      </c>
      <c r="I21" s="17">
        <v>550</v>
      </c>
      <c r="J21" s="17">
        <v>5481</v>
      </c>
      <c r="K21" s="5"/>
    </row>
    <row r="22" spans="1:11" ht="12.75">
      <c r="A22" s="16" t="s">
        <v>39</v>
      </c>
      <c r="B22" s="17">
        <v>459873</v>
      </c>
      <c r="C22" s="17">
        <v>502433</v>
      </c>
      <c r="D22" s="17">
        <v>594291</v>
      </c>
      <c r="E22" s="17">
        <v>637286</v>
      </c>
      <c r="F22" s="18" t="s">
        <v>40</v>
      </c>
      <c r="G22" s="17"/>
      <c r="H22" s="17"/>
      <c r="I22" s="17"/>
      <c r="J22" s="17"/>
      <c r="K22" s="5"/>
    </row>
    <row r="23" spans="1:11" ht="12.75">
      <c r="A23" s="16" t="s">
        <v>41</v>
      </c>
      <c r="B23" s="17">
        <v>0</v>
      </c>
      <c r="C23" s="17">
        <v>0</v>
      </c>
      <c r="D23" s="17">
        <v>1000000</v>
      </c>
      <c r="E23" s="17">
        <v>1000000</v>
      </c>
      <c r="F23" s="18" t="s">
        <v>42</v>
      </c>
      <c r="G23" s="17">
        <v>226096</v>
      </c>
      <c r="H23" s="17">
        <v>226096</v>
      </c>
      <c r="I23" s="17">
        <v>317000</v>
      </c>
      <c r="J23" s="17">
        <v>317000</v>
      </c>
      <c r="K23" s="5"/>
    </row>
    <row r="24" spans="1:11" ht="12.75">
      <c r="A24" s="21"/>
      <c r="B24" s="22"/>
      <c r="C24" s="22"/>
      <c r="D24" s="22"/>
      <c r="E24" s="22"/>
      <c r="F24" s="23" t="s">
        <v>43</v>
      </c>
      <c r="G24" s="22">
        <v>56453</v>
      </c>
      <c r="H24" s="22">
        <v>56453</v>
      </c>
      <c r="I24" s="22">
        <v>243543</v>
      </c>
      <c r="J24" s="22">
        <v>243543</v>
      </c>
      <c r="K24" s="5"/>
    </row>
    <row r="25" spans="1:11" ht="12.75">
      <c r="A25" s="21"/>
      <c r="B25" s="24"/>
      <c r="C25" s="24"/>
      <c r="D25" s="24"/>
      <c r="E25" s="24"/>
      <c r="F25" s="23" t="s">
        <v>44</v>
      </c>
      <c r="G25" s="24">
        <v>0</v>
      </c>
      <c r="H25" s="24">
        <v>0</v>
      </c>
      <c r="I25" s="24">
        <v>442200</v>
      </c>
      <c r="J25" s="24">
        <v>442200</v>
      </c>
      <c r="K25" s="5"/>
    </row>
    <row r="26" spans="1:11" ht="12.75">
      <c r="A26" s="25" t="s">
        <v>45</v>
      </c>
      <c r="B26" s="25">
        <f>SUM(B7:B25)</f>
        <v>2007418</v>
      </c>
      <c r="C26" s="25">
        <f>SUM(C7:C25)</f>
        <v>2106262</v>
      </c>
      <c r="D26" s="25">
        <f>SUM(D7:D25)</f>
        <v>2915016</v>
      </c>
      <c r="E26" s="25">
        <f>SUM(E7:E25)</f>
        <v>3024063</v>
      </c>
      <c r="F26" s="25" t="s">
        <v>46</v>
      </c>
      <c r="G26" s="25">
        <f>SUM(G7:G25)</f>
        <v>2318500</v>
      </c>
      <c r="H26" s="25">
        <f>SUM(H7:H25)</f>
        <v>2453262</v>
      </c>
      <c r="I26" s="25">
        <f>SUM(I7:I25)</f>
        <v>2943886</v>
      </c>
      <c r="J26" s="25">
        <f>SUM(J7:J25)</f>
        <v>3052933</v>
      </c>
      <c r="K26" s="26"/>
    </row>
    <row r="27" spans="1:11" ht="12.75">
      <c r="A27" s="25" t="s">
        <v>47</v>
      </c>
      <c r="B27" s="25">
        <v>311082</v>
      </c>
      <c r="C27" s="25">
        <v>347000</v>
      </c>
      <c r="D27" s="25">
        <f>I26-D26</f>
        <v>28870</v>
      </c>
      <c r="E27" s="25">
        <f>J26-E26</f>
        <v>28870</v>
      </c>
      <c r="F27" s="4"/>
      <c r="G27" s="4"/>
      <c r="H27" s="4"/>
      <c r="I27" s="4"/>
      <c r="J27" s="5"/>
      <c r="K27" s="5"/>
    </row>
    <row r="28" spans="1:11" ht="12.75">
      <c r="A28" s="27" t="s">
        <v>48</v>
      </c>
      <c r="B28" s="28">
        <v>30000</v>
      </c>
      <c r="C28" s="28">
        <v>30000</v>
      </c>
      <c r="D28" s="28">
        <v>0</v>
      </c>
      <c r="E28" s="28">
        <v>0</v>
      </c>
      <c r="F28" s="4"/>
      <c r="G28" s="4">
        <f>0+m_mérl_!D22+f_mérl_!D19</f>
        <v>526272</v>
      </c>
      <c r="H28" s="4"/>
      <c r="I28" s="4"/>
      <c r="J28" s="5"/>
      <c r="K28" s="5"/>
    </row>
    <row r="29" spans="1:11" ht="12.75">
      <c r="A29" s="29" t="s">
        <v>548</v>
      </c>
      <c r="B29" s="30">
        <v>281082</v>
      </c>
      <c r="C29" s="30">
        <v>317000</v>
      </c>
      <c r="D29" s="30">
        <f>I26-D26</f>
        <v>28870</v>
      </c>
      <c r="E29" s="30">
        <f>J26-E26</f>
        <v>28870</v>
      </c>
      <c r="F29" s="4"/>
      <c r="G29" s="4"/>
      <c r="H29" s="4"/>
      <c r="I29" s="4"/>
      <c r="J29" s="5"/>
      <c r="K29" s="5"/>
    </row>
    <row r="30" spans="9:10" ht="12.75"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mergeCells count="2">
    <mergeCell ref="G1:H1"/>
    <mergeCell ref="B3:J3"/>
  </mergeCells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43">
      <selection activeCell="J59" sqref="J59"/>
    </sheetView>
  </sheetViews>
  <sheetFormatPr defaultColWidth="9.00390625" defaultRowHeight="12.75"/>
  <cols>
    <col min="1" max="1" width="2.875" style="0" customWidth="1"/>
    <col min="3" max="3" width="38.375" style="0" customWidth="1"/>
    <col min="4" max="7" width="10.625" style="0" customWidth="1"/>
  </cols>
  <sheetData>
    <row r="1" ht="12.75">
      <c r="E1" t="s">
        <v>361</v>
      </c>
    </row>
    <row r="2" spans="2:5" ht="12.75">
      <c r="B2" s="733" t="s">
        <v>362</v>
      </c>
      <c r="C2" s="733"/>
      <c r="D2" s="733"/>
      <c r="E2" s="733"/>
    </row>
    <row r="3" ht="12.75">
      <c r="E3" t="s">
        <v>158</v>
      </c>
    </row>
    <row r="4" spans="2:7" ht="27" customHeight="1">
      <c r="B4" s="43" t="s">
        <v>61</v>
      </c>
      <c r="C4" s="449" t="s">
        <v>117</v>
      </c>
      <c r="D4" s="44" t="s">
        <v>363</v>
      </c>
      <c r="E4" s="44" t="s">
        <v>350</v>
      </c>
      <c r="F4" s="44" t="s">
        <v>364</v>
      </c>
      <c r="G4" s="44" t="s">
        <v>365</v>
      </c>
    </row>
    <row r="5" spans="2:7" ht="3.75" customHeight="1">
      <c r="B5" s="97"/>
      <c r="C5" s="450"/>
      <c r="D5" s="451"/>
      <c r="E5" s="451"/>
      <c r="F5" s="451"/>
      <c r="G5" s="451"/>
    </row>
    <row r="6" spans="2:7" ht="12.75">
      <c r="B6" s="76"/>
      <c r="C6" s="452" t="s">
        <v>28</v>
      </c>
      <c r="D6" s="86"/>
      <c r="E6" s="86"/>
      <c r="F6" s="86"/>
      <c r="G6" s="86"/>
    </row>
    <row r="7" spans="2:7" ht="12.75">
      <c r="B7" s="119" t="s">
        <v>102</v>
      </c>
      <c r="C7" s="453" t="s">
        <v>366</v>
      </c>
      <c r="D7" s="454"/>
      <c r="E7" s="454"/>
      <c r="F7" s="454"/>
      <c r="G7" s="454"/>
    </row>
    <row r="8" spans="2:7" ht="12.75">
      <c r="B8" s="119"/>
      <c r="C8" s="455" t="s">
        <v>367</v>
      </c>
      <c r="D8" s="454">
        <v>1088</v>
      </c>
      <c r="E8" s="454">
        <v>1088</v>
      </c>
      <c r="F8" s="454"/>
      <c r="G8" s="454"/>
    </row>
    <row r="9" spans="2:7" ht="12.75">
      <c r="B9" s="119"/>
      <c r="C9" s="455" t="s">
        <v>368</v>
      </c>
      <c r="D9" s="454">
        <v>2516</v>
      </c>
      <c r="E9" s="454">
        <v>2516</v>
      </c>
      <c r="F9" s="454"/>
      <c r="G9" s="454"/>
    </row>
    <row r="10" spans="2:7" ht="12.75">
      <c r="B10" s="119"/>
      <c r="C10" s="455" t="s">
        <v>369</v>
      </c>
      <c r="D10" s="454">
        <v>478</v>
      </c>
      <c r="E10" s="454">
        <v>478</v>
      </c>
      <c r="F10" s="454"/>
      <c r="G10" s="454"/>
    </row>
    <row r="11" spans="2:7" ht="12.75">
      <c r="B11" s="119"/>
      <c r="C11" s="455" t="s">
        <v>370</v>
      </c>
      <c r="D11" s="454">
        <v>6843</v>
      </c>
      <c r="E11" s="454">
        <v>6843</v>
      </c>
      <c r="F11" s="454"/>
      <c r="G11" s="454"/>
    </row>
    <row r="12" spans="2:7" ht="12.75">
      <c r="B12" s="119"/>
      <c r="C12" s="455" t="s">
        <v>371</v>
      </c>
      <c r="D12" s="454">
        <v>8785</v>
      </c>
      <c r="E12" s="454">
        <v>8785</v>
      </c>
      <c r="F12" s="454"/>
      <c r="G12" s="454"/>
    </row>
    <row r="13" spans="2:7" ht="12.75">
      <c r="B13" s="119"/>
      <c r="C13" s="455" t="s">
        <v>372</v>
      </c>
      <c r="D13" s="454">
        <v>2868</v>
      </c>
      <c r="E13" s="454">
        <v>2868</v>
      </c>
      <c r="F13" s="454"/>
      <c r="G13" s="454"/>
    </row>
    <row r="14" spans="2:7" ht="12.75">
      <c r="B14" s="119"/>
      <c r="C14" s="455" t="s">
        <v>373</v>
      </c>
      <c r="D14" s="454">
        <v>5685</v>
      </c>
      <c r="E14" s="454">
        <v>5685</v>
      </c>
      <c r="F14" s="454"/>
      <c r="G14" s="454"/>
    </row>
    <row r="15" spans="2:7" ht="12.75">
      <c r="B15" s="119"/>
      <c r="C15" s="455" t="s">
        <v>374</v>
      </c>
      <c r="D15" s="454">
        <v>4433</v>
      </c>
      <c r="E15" s="454">
        <v>4433</v>
      </c>
      <c r="F15" s="454">
        <v>2433</v>
      </c>
      <c r="G15" s="454">
        <v>2433</v>
      </c>
    </row>
    <row r="16" spans="2:7" ht="12.75">
      <c r="B16" s="119"/>
      <c r="C16" s="455" t="s">
        <v>375</v>
      </c>
      <c r="D16" s="454">
        <v>27130</v>
      </c>
      <c r="E16" s="454">
        <v>27130</v>
      </c>
      <c r="F16" s="454"/>
      <c r="G16" s="454"/>
    </row>
    <row r="17" spans="2:7" ht="12.75">
      <c r="B17" s="119"/>
      <c r="C17" s="455" t="s">
        <v>376</v>
      </c>
      <c r="D17" s="454">
        <v>1472</v>
      </c>
      <c r="E17" s="454">
        <v>1472</v>
      </c>
      <c r="F17" s="454"/>
      <c r="G17" s="454"/>
    </row>
    <row r="18" spans="2:7" ht="12.75">
      <c r="B18" s="119"/>
      <c r="C18" s="455" t="s">
        <v>377</v>
      </c>
      <c r="D18" s="454">
        <v>1176</v>
      </c>
      <c r="E18" s="454">
        <v>1176</v>
      </c>
      <c r="F18" s="454"/>
      <c r="G18" s="454"/>
    </row>
    <row r="19" spans="2:7" ht="12.75">
      <c r="B19" s="119"/>
      <c r="C19" s="455" t="s">
        <v>378</v>
      </c>
      <c r="D19" s="454">
        <v>6720</v>
      </c>
      <c r="E19" s="454">
        <v>6720</v>
      </c>
      <c r="F19" s="454"/>
      <c r="G19" s="454"/>
    </row>
    <row r="20" spans="2:7" ht="12.75">
      <c r="B20" s="119"/>
      <c r="C20" s="455" t="s">
        <v>379</v>
      </c>
      <c r="D20" s="454">
        <v>8011</v>
      </c>
      <c r="E20" s="454">
        <v>8011</v>
      </c>
      <c r="F20" s="454"/>
      <c r="G20" s="454"/>
    </row>
    <row r="21" spans="2:7" ht="12.75">
      <c r="B21" s="119"/>
      <c r="C21" s="455" t="s">
        <v>380</v>
      </c>
      <c r="D21" s="454">
        <v>21144</v>
      </c>
      <c r="E21" s="454">
        <v>21780</v>
      </c>
      <c r="F21" s="454"/>
      <c r="G21" s="454"/>
    </row>
    <row r="22" spans="2:7" ht="12.75">
      <c r="B22" s="119"/>
      <c r="C22" s="455" t="s">
        <v>381</v>
      </c>
      <c r="D22" s="454"/>
      <c r="E22" s="454"/>
      <c r="F22" s="454">
        <v>1988</v>
      </c>
      <c r="G22" s="454">
        <v>1988</v>
      </c>
    </row>
    <row r="23" spans="2:7" ht="12.75">
      <c r="B23" s="119"/>
      <c r="C23" s="455" t="s">
        <v>382</v>
      </c>
      <c r="D23" s="454"/>
      <c r="E23" s="454"/>
      <c r="F23" s="454">
        <v>3120</v>
      </c>
      <c r="G23" s="454">
        <v>3120</v>
      </c>
    </row>
    <row r="24" spans="2:7" ht="12.75">
      <c r="B24" s="119"/>
      <c r="C24" s="455" t="s">
        <v>383</v>
      </c>
      <c r="D24" s="454"/>
      <c r="E24" s="454"/>
      <c r="F24" s="454">
        <v>22241</v>
      </c>
      <c r="G24" s="454">
        <v>22241</v>
      </c>
    </row>
    <row r="25" spans="2:7" ht="12.75">
      <c r="B25" s="119"/>
      <c r="C25" s="455" t="s">
        <v>384</v>
      </c>
      <c r="D25" s="454"/>
      <c r="E25" s="454"/>
      <c r="F25" s="454">
        <v>59000</v>
      </c>
      <c r="G25" s="454">
        <v>59000</v>
      </c>
    </row>
    <row r="26" spans="2:7" ht="12.75">
      <c r="B26" s="119"/>
      <c r="C26" s="455" t="s">
        <v>385</v>
      </c>
      <c r="D26" s="454"/>
      <c r="E26" s="454"/>
      <c r="F26" s="454">
        <v>24000</v>
      </c>
      <c r="G26" s="454">
        <v>24000</v>
      </c>
    </row>
    <row r="27" spans="2:7" ht="12.75">
      <c r="B27" s="119"/>
      <c r="C27" s="455" t="s">
        <v>386</v>
      </c>
      <c r="D27" s="454">
        <v>0</v>
      </c>
      <c r="E27" s="454">
        <v>2450</v>
      </c>
      <c r="F27" s="454"/>
      <c r="G27" s="454"/>
    </row>
    <row r="28" spans="2:7" ht="12.75">
      <c r="B28" s="119" t="s">
        <v>100</v>
      </c>
      <c r="C28" s="453" t="s">
        <v>387</v>
      </c>
      <c r="D28" s="454"/>
      <c r="E28" s="454"/>
      <c r="F28" s="454"/>
      <c r="G28" s="454"/>
    </row>
    <row r="29" spans="2:7" ht="12.75">
      <c r="B29" s="76"/>
      <c r="C29" s="456"/>
      <c r="D29" s="457"/>
      <c r="E29" s="457"/>
      <c r="F29" s="457"/>
      <c r="G29" s="457"/>
    </row>
    <row r="30" spans="2:7" ht="12.75">
      <c r="B30" s="119" t="s">
        <v>92</v>
      </c>
      <c r="C30" s="608" t="s">
        <v>388</v>
      </c>
      <c r="D30" s="86"/>
      <c r="E30" s="86"/>
      <c r="F30" s="86"/>
      <c r="G30" s="86"/>
    </row>
    <row r="31" spans="2:7" ht="12.75">
      <c r="B31" s="119"/>
      <c r="C31" s="609" t="s">
        <v>389</v>
      </c>
      <c r="D31" s="86">
        <v>0</v>
      </c>
      <c r="E31" s="86">
        <v>0</v>
      </c>
      <c r="F31" s="86"/>
      <c r="G31" s="86"/>
    </row>
    <row r="32" spans="2:7" ht="12.75">
      <c r="B32" s="119"/>
      <c r="C32" s="610" t="s">
        <v>390</v>
      </c>
      <c r="D32" s="86">
        <v>0</v>
      </c>
      <c r="E32" s="86">
        <v>3058</v>
      </c>
      <c r="F32" s="86"/>
      <c r="G32" s="86"/>
    </row>
    <row r="33" spans="2:7" ht="12.75">
      <c r="B33" s="114"/>
      <c r="C33" s="455" t="s">
        <v>391</v>
      </c>
      <c r="D33" s="74">
        <v>0</v>
      </c>
      <c r="E33" s="74">
        <v>0</v>
      </c>
      <c r="F33" s="74"/>
      <c r="G33" s="74"/>
    </row>
    <row r="34" spans="2:7" ht="12.75">
      <c r="B34" s="119" t="s">
        <v>94</v>
      </c>
      <c r="C34" s="453" t="s">
        <v>392</v>
      </c>
      <c r="D34" s="74"/>
      <c r="E34" s="74"/>
      <c r="F34" s="74"/>
      <c r="G34" s="74"/>
    </row>
    <row r="35" spans="2:7" ht="12.75">
      <c r="B35" s="119"/>
      <c r="C35" s="455" t="s">
        <v>393</v>
      </c>
      <c r="D35" s="74"/>
      <c r="E35" s="74">
        <v>11787</v>
      </c>
      <c r="F35" s="74"/>
      <c r="G35" s="74"/>
    </row>
    <row r="36" spans="2:7" ht="12.75">
      <c r="B36" s="119"/>
      <c r="C36" s="455"/>
      <c r="D36" s="74"/>
      <c r="E36" s="74"/>
      <c r="F36" s="74"/>
      <c r="G36" s="74"/>
    </row>
    <row r="37" spans="2:7" ht="12.75">
      <c r="B37" s="119" t="s">
        <v>97</v>
      </c>
      <c r="C37" s="453" t="s">
        <v>394</v>
      </c>
      <c r="D37" s="74"/>
      <c r="E37" s="74"/>
      <c r="F37" s="74"/>
      <c r="G37" s="74"/>
    </row>
    <row r="38" spans="2:7" ht="12.75">
      <c r="B38" s="119"/>
      <c r="C38" s="455" t="s">
        <v>395</v>
      </c>
      <c r="D38" s="74">
        <v>0</v>
      </c>
      <c r="E38" s="74">
        <v>2001</v>
      </c>
      <c r="F38" s="74"/>
      <c r="G38" s="74"/>
    </row>
    <row r="39" spans="2:7" ht="12.75">
      <c r="B39" s="76"/>
      <c r="C39" s="456"/>
      <c r="D39" s="457"/>
      <c r="E39" s="457"/>
      <c r="F39" s="457"/>
      <c r="G39" s="457"/>
    </row>
    <row r="40" spans="2:7" ht="12.75">
      <c r="B40" s="119" t="s">
        <v>78</v>
      </c>
      <c r="C40" s="453" t="s">
        <v>396</v>
      </c>
      <c r="D40" s="74"/>
      <c r="E40" s="74"/>
      <c r="F40" s="74"/>
      <c r="G40" s="74"/>
    </row>
    <row r="41" spans="2:7" ht="12.75">
      <c r="B41" s="458"/>
      <c r="C41" s="459"/>
      <c r="D41" s="460"/>
      <c r="E41" s="460"/>
      <c r="F41" s="460"/>
      <c r="G41" s="460"/>
    </row>
    <row r="42" spans="2:7" ht="12.75">
      <c r="B42" s="43"/>
      <c r="C42" s="461" t="s">
        <v>397</v>
      </c>
      <c r="D42" s="195">
        <f>SUM(D7:D41)</f>
        <v>98349</v>
      </c>
      <c r="E42" s="195">
        <f>SUM(E7:E41)</f>
        <v>118281</v>
      </c>
      <c r="F42" s="195">
        <f>SUM(F7:F41)</f>
        <v>112782</v>
      </c>
      <c r="G42" s="195">
        <f>SUM(G7:G41)</f>
        <v>112782</v>
      </c>
    </row>
    <row r="43" spans="2:7" ht="12.75">
      <c r="B43" s="97"/>
      <c r="C43" s="462"/>
      <c r="D43" s="451"/>
      <c r="E43" s="451"/>
      <c r="F43" s="451"/>
      <c r="G43" s="451"/>
    </row>
    <row r="44" spans="2:7" ht="12.75">
      <c r="B44" s="463"/>
      <c r="C44" s="464" t="s">
        <v>398</v>
      </c>
      <c r="D44" s="465"/>
      <c r="E44" s="465"/>
      <c r="F44" s="465"/>
      <c r="G44" s="465"/>
    </row>
    <row r="45" spans="2:7" ht="12.75">
      <c r="B45" s="119" t="s">
        <v>102</v>
      </c>
      <c r="C45" s="453" t="s">
        <v>366</v>
      </c>
      <c r="D45" s="68"/>
      <c r="E45" s="68"/>
      <c r="F45" s="68"/>
      <c r="G45" s="68"/>
    </row>
    <row r="46" spans="2:7" ht="12.75">
      <c r="B46" s="119"/>
      <c r="C46" s="455" t="s">
        <v>399</v>
      </c>
      <c r="D46" s="454"/>
      <c r="E46" s="454"/>
      <c r="F46" s="454">
        <v>13728</v>
      </c>
      <c r="G46" s="454">
        <v>12401</v>
      </c>
    </row>
    <row r="47" spans="2:7" ht="12.75">
      <c r="B47" s="119"/>
      <c r="C47" s="455" t="s">
        <v>400</v>
      </c>
      <c r="D47" s="454"/>
      <c r="E47" s="454"/>
      <c r="F47" s="454">
        <v>650</v>
      </c>
      <c r="G47" s="454">
        <v>650</v>
      </c>
    </row>
    <row r="48" spans="2:7" ht="12.75">
      <c r="B48" s="119"/>
      <c r="C48" s="455" t="s">
        <v>401</v>
      </c>
      <c r="D48" s="454"/>
      <c r="E48" s="454">
        <v>2945</v>
      </c>
      <c r="F48" s="454"/>
      <c r="G48" s="454"/>
    </row>
    <row r="49" spans="2:7" ht="12.75">
      <c r="B49" s="119"/>
      <c r="C49" s="455" t="s">
        <v>402</v>
      </c>
      <c r="D49" s="454"/>
      <c r="E49" s="454">
        <v>10728</v>
      </c>
      <c r="F49" s="454">
        <v>1865</v>
      </c>
      <c r="G49" s="454">
        <v>1865</v>
      </c>
    </row>
    <row r="50" spans="2:7" ht="12.75">
      <c r="B50" s="119"/>
      <c r="C50" s="455" t="s">
        <v>403</v>
      </c>
      <c r="D50" s="454">
        <v>5000</v>
      </c>
      <c r="E50" s="454"/>
      <c r="F50" s="454">
        <v>2040</v>
      </c>
      <c r="G50" s="454"/>
    </row>
    <row r="51" spans="2:7" ht="12.75">
      <c r="B51" s="119"/>
      <c r="C51" s="455" t="s">
        <v>404</v>
      </c>
      <c r="D51" s="454">
        <v>6666</v>
      </c>
      <c r="E51" s="454">
        <v>6666</v>
      </c>
      <c r="F51" s="454"/>
      <c r="G51" s="454"/>
    </row>
    <row r="52" spans="2:7" ht="12.75">
      <c r="B52" s="119"/>
      <c r="C52" s="455" t="s">
        <v>405</v>
      </c>
      <c r="D52" s="454"/>
      <c r="E52" s="454"/>
      <c r="F52" s="454">
        <v>1200</v>
      </c>
      <c r="G52" s="454">
        <v>1200</v>
      </c>
    </row>
    <row r="53" spans="2:7" ht="12.75">
      <c r="B53" s="613"/>
      <c r="C53" s="455" t="s">
        <v>547</v>
      </c>
      <c r="D53" s="74"/>
      <c r="E53" s="74"/>
      <c r="F53" s="74"/>
      <c r="G53" s="74">
        <v>3367</v>
      </c>
    </row>
    <row r="54" spans="2:7" ht="12.75">
      <c r="B54" s="466"/>
      <c r="C54" s="467"/>
      <c r="D54" s="149"/>
      <c r="E54" s="149"/>
      <c r="F54" s="149"/>
      <c r="G54" s="149"/>
    </row>
    <row r="55" spans="2:7" ht="12.75">
      <c r="B55" s="468" t="s">
        <v>92</v>
      </c>
      <c r="C55" s="453" t="s">
        <v>388</v>
      </c>
      <c r="D55" s="86"/>
      <c r="E55" s="86"/>
      <c r="F55" s="86"/>
      <c r="G55" s="86"/>
    </row>
    <row r="56" spans="2:7" ht="12.75">
      <c r="B56" s="468"/>
      <c r="C56" s="456"/>
      <c r="D56" s="86"/>
      <c r="E56" s="86"/>
      <c r="F56" s="86"/>
      <c r="G56" s="86"/>
    </row>
    <row r="57" spans="2:7" ht="12.75">
      <c r="B57" s="119" t="s">
        <v>94</v>
      </c>
      <c r="C57" s="453" t="s">
        <v>392</v>
      </c>
      <c r="D57" s="454"/>
      <c r="E57" s="74"/>
      <c r="F57" s="74"/>
      <c r="G57" s="74"/>
    </row>
    <row r="58" spans="2:7" ht="12.75">
      <c r="B58" s="469"/>
      <c r="C58" s="467"/>
      <c r="D58" s="470"/>
      <c r="E58" s="470"/>
      <c r="F58" s="470"/>
      <c r="G58" s="470"/>
    </row>
    <row r="59" spans="2:7" ht="12.75">
      <c r="B59" s="119" t="s">
        <v>97</v>
      </c>
      <c r="C59" s="456" t="s">
        <v>394</v>
      </c>
      <c r="D59" s="86"/>
      <c r="E59" s="86"/>
      <c r="F59" s="86"/>
      <c r="G59" s="86"/>
    </row>
    <row r="60" spans="2:7" ht="12.75">
      <c r="B60" s="468"/>
      <c r="C60" s="471" t="s">
        <v>406</v>
      </c>
      <c r="D60" s="86"/>
      <c r="E60" s="86">
        <v>605</v>
      </c>
      <c r="F60" s="86"/>
      <c r="G60" s="86"/>
    </row>
    <row r="61" spans="2:7" ht="12.75">
      <c r="B61" s="119"/>
      <c r="C61" s="455"/>
      <c r="D61" s="454"/>
      <c r="E61" s="454"/>
      <c r="F61" s="454"/>
      <c r="G61" s="454"/>
    </row>
    <row r="62" spans="2:7" ht="12.75">
      <c r="B62" s="119" t="s">
        <v>78</v>
      </c>
      <c r="C62" s="453" t="s">
        <v>396</v>
      </c>
      <c r="D62" s="86"/>
      <c r="E62" s="86"/>
      <c r="F62" s="86"/>
      <c r="G62" s="86"/>
    </row>
    <row r="63" spans="2:7" ht="12.75">
      <c r="B63" s="43"/>
      <c r="C63" s="461" t="s">
        <v>407</v>
      </c>
      <c r="D63" s="152">
        <f>SUM(D45:D62)</f>
        <v>11666</v>
      </c>
      <c r="E63" s="152">
        <f>SUM(E45:E62)</f>
        <v>20944</v>
      </c>
      <c r="F63" s="152">
        <f>SUM(F45:F62)</f>
        <v>19483</v>
      </c>
      <c r="G63" s="152">
        <f>SUM(G45:G62)</f>
        <v>19483</v>
      </c>
    </row>
    <row r="64" spans="2:7" ht="12.75">
      <c r="B64" s="97"/>
      <c r="C64" s="462"/>
      <c r="D64" s="472"/>
      <c r="E64" s="472"/>
      <c r="F64" s="472"/>
      <c r="G64" s="472"/>
    </row>
    <row r="65" spans="2:7" ht="12.75">
      <c r="B65" s="463" t="s">
        <v>102</v>
      </c>
      <c r="C65" s="464" t="s">
        <v>330</v>
      </c>
      <c r="D65" s="473"/>
      <c r="E65" s="473"/>
      <c r="F65" s="473"/>
      <c r="G65" s="473"/>
    </row>
    <row r="66" spans="2:7" ht="12.75">
      <c r="B66" s="97"/>
      <c r="C66" s="462" t="s">
        <v>408</v>
      </c>
      <c r="D66" s="451">
        <v>6500</v>
      </c>
      <c r="E66" s="451">
        <v>6500</v>
      </c>
      <c r="F66" s="451"/>
      <c r="G66" s="451"/>
    </row>
    <row r="67" spans="2:7" ht="12.75">
      <c r="B67" s="43"/>
      <c r="C67" s="461" t="s">
        <v>330</v>
      </c>
      <c r="D67" s="195">
        <f>SUM(D66:D66)</f>
        <v>6500</v>
      </c>
      <c r="E67" s="195">
        <f>SUM(E66:E66)</f>
        <v>6500</v>
      </c>
      <c r="F67" s="195">
        <f>SUM(F66:F66)</f>
        <v>0</v>
      </c>
      <c r="G67" s="195">
        <f>SUM(G66:G66)</f>
        <v>0</v>
      </c>
    </row>
    <row r="68" spans="1:7" ht="12.75">
      <c r="A68" s="3"/>
      <c r="B68" s="474"/>
      <c r="C68" s="475"/>
      <c r="D68" s="476"/>
      <c r="E68" s="476"/>
      <c r="F68" s="476"/>
      <c r="G68" s="476"/>
    </row>
    <row r="69" spans="1:7" ht="12.75">
      <c r="A69" s="3"/>
      <c r="B69" s="477"/>
      <c r="C69" s="478"/>
      <c r="D69" s="479"/>
      <c r="E69" s="479"/>
      <c r="F69" s="479"/>
      <c r="G69" s="479"/>
    </row>
    <row r="70" spans="1:7" ht="12.75">
      <c r="A70" s="3"/>
      <c r="B70" s="477"/>
      <c r="C70" s="478"/>
      <c r="D70" s="479"/>
      <c r="E70" s="479"/>
      <c r="F70" s="479"/>
      <c r="G70" s="479"/>
    </row>
    <row r="71" spans="1:7" ht="12.75">
      <c r="A71" s="3"/>
      <c r="B71" s="477"/>
      <c r="C71" s="478"/>
      <c r="D71" s="479"/>
      <c r="E71" s="479"/>
      <c r="F71" s="479"/>
      <c r="G71" s="479"/>
    </row>
    <row r="72" spans="1:7" ht="12.75">
      <c r="A72" s="3"/>
      <c r="B72" s="477"/>
      <c r="C72" s="478"/>
      <c r="D72" s="479"/>
      <c r="E72" s="479"/>
      <c r="F72" s="479"/>
      <c r="G72" s="479"/>
    </row>
    <row r="73" spans="1:7" ht="12.75">
      <c r="A73" s="3"/>
      <c r="B73" s="477"/>
      <c r="C73" s="478"/>
      <c r="D73" s="479" t="s">
        <v>281</v>
      </c>
      <c r="E73" s="479"/>
      <c r="F73" s="479"/>
      <c r="G73" s="479"/>
    </row>
    <row r="74" spans="1:7" ht="12.75">
      <c r="A74" s="3"/>
      <c r="B74" s="477"/>
      <c r="C74" s="478"/>
      <c r="D74" s="479"/>
      <c r="E74" s="479"/>
      <c r="F74" s="479"/>
      <c r="G74" s="479"/>
    </row>
    <row r="75" spans="1:7" ht="12.75">
      <c r="A75" s="3"/>
      <c r="B75" s="477"/>
      <c r="C75" s="478"/>
      <c r="D75" s="479"/>
      <c r="E75" s="479"/>
      <c r="F75" s="479"/>
      <c r="G75" s="479"/>
    </row>
    <row r="76" spans="1:7" ht="12.75">
      <c r="A76" s="3"/>
      <c r="B76" s="480"/>
      <c r="C76" s="481"/>
      <c r="D76" s="482"/>
      <c r="E76" s="482"/>
      <c r="F76" s="482"/>
      <c r="G76" s="482"/>
    </row>
    <row r="77" spans="2:7" ht="12.75">
      <c r="B77" s="119" t="s">
        <v>102</v>
      </c>
      <c r="C77" s="483" t="s">
        <v>409</v>
      </c>
      <c r="D77" s="484"/>
      <c r="E77" s="484"/>
      <c r="F77" s="484"/>
      <c r="G77" s="484"/>
    </row>
    <row r="78" spans="2:7" ht="12.75">
      <c r="B78" s="469"/>
      <c r="C78" s="467" t="s">
        <v>410</v>
      </c>
      <c r="D78" s="470">
        <v>11700</v>
      </c>
      <c r="E78" s="470">
        <v>11700</v>
      </c>
      <c r="F78" s="470"/>
      <c r="G78" s="470"/>
    </row>
    <row r="79" spans="2:7" ht="12.75">
      <c r="B79" s="119"/>
      <c r="C79" s="485" t="s">
        <v>409</v>
      </c>
      <c r="D79" s="484">
        <f>SUM(D77:D78)</f>
        <v>11700</v>
      </c>
      <c r="E79" s="484">
        <f>SUM(E77:E78)</f>
        <v>11700</v>
      </c>
      <c r="F79" s="484">
        <f>SUM(F77:F78)</f>
        <v>0</v>
      </c>
      <c r="G79" s="484">
        <f>SUM(G77:G78)</f>
        <v>0</v>
      </c>
    </row>
    <row r="80" spans="2:7" ht="12.75">
      <c r="B80" s="63"/>
      <c r="C80" s="483"/>
      <c r="D80" s="486"/>
      <c r="E80" s="486"/>
      <c r="F80" s="486"/>
      <c r="G80" s="486"/>
    </row>
    <row r="81" spans="2:7" ht="12.75">
      <c r="B81" s="487" t="s">
        <v>102</v>
      </c>
      <c r="C81" s="488" t="s">
        <v>411</v>
      </c>
      <c r="D81" s="489"/>
      <c r="E81" s="489"/>
      <c r="F81" s="489"/>
      <c r="G81" s="489"/>
    </row>
    <row r="82" spans="2:7" ht="12.75">
      <c r="B82" s="490"/>
      <c r="C82" s="491" t="s">
        <v>412</v>
      </c>
      <c r="D82" s="492"/>
      <c r="E82" s="492"/>
      <c r="F82" s="492"/>
      <c r="G82" s="492"/>
    </row>
    <row r="83" spans="2:7" ht="12.75">
      <c r="B83" s="490"/>
      <c r="C83" s="491" t="s">
        <v>413</v>
      </c>
      <c r="D83" s="492">
        <v>2500</v>
      </c>
      <c r="E83" s="492">
        <v>2500</v>
      </c>
      <c r="F83" s="492">
        <v>10525</v>
      </c>
      <c r="G83" s="492">
        <v>10525</v>
      </c>
    </row>
    <row r="84" spans="2:7" ht="12.75">
      <c r="B84" s="490"/>
      <c r="C84" s="491" t="s">
        <v>414</v>
      </c>
      <c r="D84" s="492">
        <v>2880</v>
      </c>
      <c r="E84" s="492">
        <v>2880</v>
      </c>
      <c r="F84" s="492">
        <v>15255</v>
      </c>
      <c r="G84" s="492">
        <v>15255</v>
      </c>
    </row>
    <row r="85" spans="2:7" ht="12.75">
      <c r="B85" s="490"/>
      <c r="C85" s="491" t="s">
        <v>415</v>
      </c>
      <c r="D85" s="492">
        <v>6000</v>
      </c>
      <c r="E85" s="492">
        <v>6000</v>
      </c>
      <c r="F85" s="492">
        <v>8250</v>
      </c>
      <c r="G85" s="492">
        <v>8250</v>
      </c>
    </row>
    <row r="86" spans="2:7" ht="12.75">
      <c r="B86" s="493"/>
      <c r="C86" s="494" t="s">
        <v>416</v>
      </c>
      <c r="D86" s="495">
        <v>12000</v>
      </c>
      <c r="E86" s="495">
        <v>12000</v>
      </c>
      <c r="F86" s="495">
        <v>134500</v>
      </c>
      <c r="G86" s="495">
        <v>134500</v>
      </c>
    </row>
    <row r="87" spans="2:7" ht="12.75">
      <c r="B87" s="493"/>
      <c r="C87" s="494" t="s">
        <v>417</v>
      </c>
      <c r="D87" s="495">
        <v>5640</v>
      </c>
      <c r="E87" s="495">
        <v>5640</v>
      </c>
      <c r="F87" s="495">
        <v>31600</v>
      </c>
      <c r="G87" s="495">
        <v>31600</v>
      </c>
    </row>
    <row r="88" spans="2:7" ht="12.75">
      <c r="B88" s="493"/>
      <c r="C88" s="491" t="s">
        <v>418</v>
      </c>
      <c r="D88" s="495">
        <v>880</v>
      </c>
      <c r="E88" s="495">
        <v>880</v>
      </c>
      <c r="F88" s="495">
        <v>880</v>
      </c>
      <c r="G88" s="495">
        <v>880</v>
      </c>
    </row>
    <row r="89" spans="2:7" ht="12.75">
      <c r="B89" s="493"/>
      <c r="C89" s="491" t="s">
        <v>419</v>
      </c>
      <c r="D89" s="495"/>
      <c r="E89" s="495"/>
      <c r="F89" s="495">
        <v>27750</v>
      </c>
      <c r="G89" s="495">
        <v>27750</v>
      </c>
    </row>
    <row r="90" spans="2:7" ht="12.75">
      <c r="B90" s="493"/>
      <c r="C90" s="491" t="s">
        <v>420</v>
      </c>
      <c r="D90" s="495">
        <v>12000</v>
      </c>
      <c r="E90" s="495">
        <v>12000</v>
      </c>
      <c r="F90" s="495">
        <v>8000</v>
      </c>
      <c r="G90" s="495">
        <v>8000</v>
      </c>
    </row>
    <row r="91" spans="2:7" ht="12.75">
      <c r="B91" s="493"/>
      <c r="C91" s="496" t="s">
        <v>421</v>
      </c>
      <c r="D91" s="495">
        <v>7770</v>
      </c>
      <c r="E91" s="495">
        <v>7770</v>
      </c>
      <c r="F91" s="495"/>
      <c r="G91" s="495"/>
    </row>
    <row r="92" spans="2:7" ht="12.75">
      <c r="B92" s="493"/>
      <c r="C92" s="494" t="s">
        <v>422</v>
      </c>
      <c r="D92" s="495">
        <v>6783</v>
      </c>
      <c r="E92" s="495">
        <v>6783</v>
      </c>
      <c r="F92" s="495">
        <v>6783</v>
      </c>
      <c r="G92" s="495">
        <v>6783</v>
      </c>
    </row>
    <row r="93" spans="2:7" ht="12.75">
      <c r="B93" s="362"/>
      <c r="C93" s="497" t="s">
        <v>423</v>
      </c>
      <c r="D93" s="447">
        <f>SUM(D82:D92)</f>
        <v>56453</v>
      </c>
      <c r="E93" s="447">
        <f>SUM(E82:E92)</f>
        <v>56453</v>
      </c>
      <c r="F93" s="447">
        <f>SUM(F82:F92)</f>
        <v>243543</v>
      </c>
      <c r="G93" s="447">
        <f>SUM(G82:G92)</f>
        <v>243543</v>
      </c>
    </row>
    <row r="94" spans="2:7" ht="12.75">
      <c r="B94" s="498"/>
      <c r="C94" s="499"/>
      <c r="D94" s="342"/>
      <c r="E94" s="342"/>
      <c r="F94" s="342"/>
      <c r="G94" s="342"/>
    </row>
    <row r="95" spans="2:7" ht="12.75">
      <c r="B95" s="500" t="s">
        <v>102</v>
      </c>
      <c r="C95" s="497" t="s">
        <v>334</v>
      </c>
      <c r="D95" s="447">
        <v>16718</v>
      </c>
      <c r="E95" s="447">
        <v>16718</v>
      </c>
      <c r="F95" s="447">
        <v>44071</v>
      </c>
      <c r="G95" s="447">
        <v>44071</v>
      </c>
    </row>
    <row r="96" spans="2:7" ht="12.75">
      <c r="B96" s="501"/>
      <c r="C96" s="502"/>
      <c r="D96" s="503"/>
      <c r="E96" s="503"/>
      <c r="F96" s="503"/>
      <c r="G96" s="503"/>
    </row>
    <row r="97" spans="2:7" ht="12.75">
      <c r="B97" s="500" t="s">
        <v>102</v>
      </c>
      <c r="C97" s="497" t="s">
        <v>36</v>
      </c>
      <c r="D97" s="447"/>
      <c r="E97" s="447"/>
      <c r="F97" s="447">
        <v>150</v>
      </c>
      <c r="G97" s="447">
        <v>150</v>
      </c>
    </row>
    <row r="98" spans="2:7" ht="12.75">
      <c r="B98" s="504"/>
      <c r="C98" s="505"/>
      <c r="D98" s="506"/>
      <c r="E98" s="506"/>
      <c r="F98" s="506"/>
      <c r="G98" s="506"/>
    </row>
    <row r="99" spans="2:7" ht="12.75">
      <c r="B99" s="504" t="s">
        <v>102</v>
      </c>
      <c r="C99" s="505" t="s">
        <v>44</v>
      </c>
      <c r="D99" s="506"/>
      <c r="E99" s="506"/>
      <c r="F99" s="506">
        <v>442200</v>
      </c>
      <c r="G99" s="506">
        <v>442200</v>
      </c>
    </row>
    <row r="100" spans="2:7" ht="12.75">
      <c r="B100" s="498"/>
      <c r="C100" s="499"/>
      <c r="D100" s="342"/>
      <c r="E100" s="342"/>
      <c r="F100" s="342"/>
      <c r="G100" s="342"/>
    </row>
    <row r="101" spans="2:7" ht="15">
      <c r="B101" s="507" t="s">
        <v>424</v>
      </c>
      <c r="C101" s="508"/>
      <c r="D101" s="509">
        <f>D42+D63+D67+D93+D95+D79+D97+D99</f>
        <v>201386</v>
      </c>
      <c r="E101" s="509">
        <f>E42+E63+E67+E93+E95+E79+E97+E99</f>
        <v>230596</v>
      </c>
      <c r="F101" s="509">
        <f>F42+F63+F67+F93+F95+F79+F97+F99</f>
        <v>862229</v>
      </c>
      <c r="G101" s="509">
        <f>G42+G63+G67+G93+G95+G79+G97+G99</f>
        <v>862229</v>
      </c>
    </row>
  </sheetData>
  <mergeCells count="1">
    <mergeCell ref="B2:E2"/>
  </mergeCells>
  <printOptions/>
  <pageMargins left="0.24" right="0.7875" top="0" bottom="0" header="0.5118055555555556" footer="0.5118055555555556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9"/>
  <sheetViews>
    <sheetView workbookViewId="0" topLeftCell="A4">
      <selection activeCell="E27" sqref="E27"/>
    </sheetView>
  </sheetViews>
  <sheetFormatPr defaultColWidth="9.00390625" defaultRowHeight="12.75"/>
  <cols>
    <col min="2" max="2" width="27.125" style="0" customWidth="1"/>
    <col min="3" max="5" width="11.375" style="0" customWidth="1"/>
  </cols>
  <sheetData>
    <row r="1" ht="12.75">
      <c r="D1" t="s">
        <v>348</v>
      </c>
    </row>
    <row r="6" ht="12.75">
      <c r="B6" s="36" t="s">
        <v>349</v>
      </c>
    </row>
    <row r="7" ht="12.75">
      <c r="B7" s="36"/>
    </row>
    <row r="8" ht="12.75">
      <c r="B8" s="36"/>
    </row>
    <row r="9" ht="12.75">
      <c r="B9" s="36"/>
    </row>
    <row r="10" ht="12.75">
      <c r="B10" s="36"/>
    </row>
    <row r="11" ht="12.75">
      <c r="B11" s="36"/>
    </row>
    <row r="13" ht="12.75">
      <c r="E13" s="440" t="s">
        <v>158</v>
      </c>
    </row>
    <row r="14" spans="2:5" ht="25.5">
      <c r="B14" s="441" t="s">
        <v>117</v>
      </c>
      <c r="C14" s="442" t="s">
        <v>350</v>
      </c>
      <c r="D14" s="442" t="s">
        <v>351</v>
      </c>
      <c r="E14" s="442" t="s">
        <v>352</v>
      </c>
    </row>
    <row r="15" spans="2:5" ht="12.75">
      <c r="B15" s="443" t="s">
        <v>7</v>
      </c>
      <c r="C15" s="356"/>
      <c r="D15" s="356"/>
      <c r="E15" s="356"/>
    </row>
    <row r="16" spans="2:5" ht="12.75">
      <c r="B16" s="358" t="s">
        <v>10</v>
      </c>
      <c r="C16" s="328">
        <v>246</v>
      </c>
      <c r="D16" s="328">
        <v>73</v>
      </c>
      <c r="E16" s="328">
        <v>361</v>
      </c>
    </row>
    <row r="17" spans="2:5" ht="12.75">
      <c r="B17" s="358" t="s">
        <v>353</v>
      </c>
      <c r="C17" s="328">
        <v>87</v>
      </c>
      <c r="D17" s="328">
        <v>27</v>
      </c>
      <c r="E17" s="328">
        <v>131</v>
      </c>
    </row>
    <row r="18" spans="2:5" ht="12.75">
      <c r="B18" s="358" t="s">
        <v>354</v>
      </c>
      <c r="C18" s="328">
        <v>640</v>
      </c>
      <c r="D18" s="328">
        <v>430</v>
      </c>
      <c r="E18" s="328">
        <v>430</v>
      </c>
    </row>
    <row r="19" spans="2:5" ht="12.75">
      <c r="B19" s="358" t="s">
        <v>355</v>
      </c>
      <c r="C19" s="328"/>
      <c r="D19" s="328">
        <v>25</v>
      </c>
      <c r="E19" s="328">
        <v>25</v>
      </c>
    </row>
    <row r="20" spans="2:5" ht="12.75">
      <c r="B20" s="444" t="s">
        <v>356</v>
      </c>
      <c r="C20" s="445"/>
      <c r="D20" s="445"/>
      <c r="E20" s="445"/>
    </row>
    <row r="21" spans="2:5" ht="12.75">
      <c r="B21" s="446" t="s">
        <v>327</v>
      </c>
      <c r="C21" s="447">
        <f>SUM(C16:C20)</f>
        <v>973</v>
      </c>
      <c r="D21" s="447">
        <f>SUM(D16:D20)</f>
        <v>555</v>
      </c>
      <c r="E21" s="447">
        <f>SUM(E16:E20)</f>
        <v>947</v>
      </c>
    </row>
    <row r="22" spans="2:5" ht="12.75">
      <c r="B22" s="354"/>
      <c r="C22" s="356"/>
      <c r="D22" s="356"/>
      <c r="E22" s="356"/>
    </row>
    <row r="23" spans="2:5" ht="12.75">
      <c r="B23" s="448" t="s">
        <v>2</v>
      </c>
      <c r="C23" s="328"/>
      <c r="D23" s="328"/>
      <c r="E23" s="328"/>
    </row>
    <row r="24" spans="2:5" ht="12.75">
      <c r="B24" s="358" t="s">
        <v>357</v>
      </c>
      <c r="C24" s="328"/>
      <c r="D24" s="328"/>
      <c r="E24" s="328"/>
    </row>
    <row r="25" spans="2:5" ht="12.75">
      <c r="B25" s="360" t="s">
        <v>358</v>
      </c>
      <c r="C25" s="332">
        <v>333</v>
      </c>
      <c r="D25" s="332"/>
      <c r="E25" s="332">
        <v>295</v>
      </c>
    </row>
    <row r="26" spans="2:5" ht="12.75">
      <c r="B26" s="360" t="s">
        <v>359</v>
      </c>
      <c r="C26" s="332">
        <v>640</v>
      </c>
      <c r="D26" s="332">
        <v>555</v>
      </c>
      <c r="E26" s="332">
        <v>652</v>
      </c>
    </row>
    <row r="27" spans="2:5" ht="12.75">
      <c r="B27" s="360" t="s">
        <v>360</v>
      </c>
      <c r="C27" s="332"/>
      <c r="D27" s="332"/>
      <c r="E27" s="332"/>
    </row>
    <row r="28" spans="2:5" ht="12.75">
      <c r="B28" s="444" t="s">
        <v>129</v>
      </c>
      <c r="C28" s="445"/>
      <c r="D28" s="445"/>
      <c r="E28" s="445"/>
    </row>
    <row r="29" spans="2:5" ht="12.75">
      <c r="B29" s="446" t="s">
        <v>327</v>
      </c>
      <c r="C29" s="447">
        <f>SUM(C24:C28)</f>
        <v>973</v>
      </c>
      <c r="D29" s="447">
        <f>SUM(D24:D28)</f>
        <v>555</v>
      </c>
      <c r="E29" s="447">
        <f>SUM(E24:E28)</f>
        <v>947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1">
      <selection activeCell="B31" sqref="B3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425</v>
      </c>
    </row>
    <row r="3" spans="2:9" ht="12.75">
      <c r="B3" s="733" t="s">
        <v>426</v>
      </c>
      <c r="C3" s="733"/>
      <c r="D3" s="733"/>
      <c r="E3" s="733"/>
      <c r="F3" s="733"/>
      <c r="G3" s="733"/>
      <c r="H3" s="733"/>
      <c r="I3" s="733"/>
    </row>
    <row r="4" ht="12.75" hidden="1"/>
    <row r="6" spans="1:9" ht="27.75" customHeight="1">
      <c r="A6" s="757" t="s">
        <v>61</v>
      </c>
      <c r="B6" s="758" t="s">
        <v>427</v>
      </c>
      <c r="C6" s="759" t="s">
        <v>428</v>
      </c>
      <c r="D6" s="759"/>
      <c r="E6" s="759"/>
      <c r="F6" s="759"/>
      <c r="G6" s="760" t="s">
        <v>429</v>
      </c>
      <c r="H6" s="760"/>
      <c r="I6" s="760"/>
    </row>
    <row r="7" spans="1:9" ht="12.75">
      <c r="A7" s="757"/>
      <c r="B7" s="758"/>
      <c r="C7" s="761" t="s">
        <v>430</v>
      </c>
      <c r="D7" s="762" t="s">
        <v>431</v>
      </c>
      <c r="E7" s="762" t="s">
        <v>432</v>
      </c>
      <c r="F7" s="721" t="s">
        <v>433</v>
      </c>
      <c r="G7" s="761" t="s">
        <v>434</v>
      </c>
      <c r="H7" s="762" t="s">
        <v>435</v>
      </c>
      <c r="I7" s="721" t="s">
        <v>436</v>
      </c>
    </row>
    <row r="8" spans="1:9" ht="12.75">
      <c r="A8" s="757"/>
      <c r="B8" s="758"/>
      <c r="C8" s="761"/>
      <c r="D8" s="762"/>
      <c r="E8" s="762"/>
      <c r="F8" s="721"/>
      <c r="G8" s="761"/>
      <c r="H8" s="762"/>
      <c r="I8" s="721"/>
    </row>
    <row r="9" spans="1:9" ht="12.75">
      <c r="A9" s="15"/>
      <c r="B9" s="510" t="s">
        <v>437</v>
      </c>
      <c r="C9" s="511">
        <v>111</v>
      </c>
      <c r="D9" s="179">
        <v>10</v>
      </c>
      <c r="E9" s="179"/>
      <c r="F9" s="512"/>
      <c r="G9" s="511">
        <v>118</v>
      </c>
      <c r="H9" s="179"/>
      <c r="I9" s="180"/>
    </row>
    <row r="10" spans="1:9" ht="12.75">
      <c r="A10" s="19"/>
      <c r="B10" s="513" t="s">
        <v>438</v>
      </c>
      <c r="C10" s="514">
        <v>77</v>
      </c>
      <c r="D10" s="182"/>
      <c r="E10" s="182"/>
      <c r="F10" s="183"/>
      <c r="G10" s="515">
        <v>82</v>
      </c>
      <c r="H10" s="182"/>
      <c r="I10" s="183"/>
    </row>
    <row r="11" spans="1:9" ht="12.75">
      <c r="A11" s="19"/>
      <c r="B11" s="611" t="s">
        <v>552</v>
      </c>
      <c r="C11" s="514">
        <v>28</v>
      </c>
      <c r="D11" s="182"/>
      <c r="E11" s="182"/>
      <c r="F11" s="183"/>
      <c r="G11" s="514" t="s">
        <v>555</v>
      </c>
      <c r="H11" s="182">
        <v>1</v>
      </c>
      <c r="I11" s="183"/>
    </row>
    <row r="12" spans="1:9" ht="12.75">
      <c r="A12" s="19"/>
      <c r="B12" s="513" t="s">
        <v>439</v>
      </c>
      <c r="C12" s="514">
        <v>62</v>
      </c>
      <c r="D12" s="182"/>
      <c r="E12" s="182">
        <v>3</v>
      </c>
      <c r="F12" s="183"/>
      <c r="G12" s="514" t="s">
        <v>440</v>
      </c>
      <c r="H12" s="182"/>
      <c r="I12" s="183"/>
    </row>
    <row r="13" spans="1:9" ht="12.75">
      <c r="A13" s="19"/>
      <c r="B13" s="513" t="s">
        <v>441</v>
      </c>
      <c r="C13" s="514">
        <v>23</v>
      </c>
      <c r="D13" s="182">
        <v>1</v>
      </c>
      <c r="E13" s="182"/>
      <c r="F13" s="183"/>
      <c r="G13" s="514">
        <v>23</v>
      </c>
      <c r="H13" s="182">
        <v>0.5</v>
      </c>
      <c r="I13" s="183"/>
    </row>
    <row r="14" spans="1:9" ht="12.75">
      <c r="A14" s="19"/>
      <c r="B14" s="513" t="s">
        <v>442</v>
      </c>
      <c r="C14" s="515"/>
      <c r="D14" s="182"/>
      <c r="E14" s="182"/>
      <c r="F14" s="183"/>
      <c r="G14" s="515">
        <v>0</v>
      </c>
      <c r="H14" s="182"/>
      <c r="I14" s="183"/>
    </row>
    <row r="15" spans="1:9" ht="12.75">
      <c r="A15" s="19"/>
      <c r="B15" s="513" t="s">
        <v>443</v>
      </c>
      <c r="C15" s="514">
        <v>6</v>
      </c>
      <c r="D15" s="182"/>
      <c r="E15" s="182"/>
      <c r="F15" s="183"/>
      <c r="G15" s="514" t="s">
        <v>554</v>
      </c>
      <c r="H15" s="182"/>
      <c r="I15" s="183"/>
    </row>
    <row r="16" spans="1:9" ht="12.75">
      <c r="A16" s="19"/>
      <c r="B16" s="513" t="s">
        <v>444</v>
      </c>
      <c r="C16" s="514">
        <v>25</v>
      </c>
      <c r="D16" s="182">
        <v>3</v>
      </c>
      <c r="E16" s="182">
        <v>1</v>
      </c>
      <c r="F16" s="183"/>
      <c r="G16" s="514">
        <v>26</v>
      </c>
      <c r="H16" s="182"/>
      <c r="I16" s="183"/>
    </row>
    <row r="17" spans="1:9" ht="12.75">
      <c r="A17" s="19"/>
      <c r="B17" s="513" t="s">
        <v>445</v>
      </c>
      <c r="C17" s="514">
        <v>29</v>
      </c>
      <c r="D17" s="182"/>
      <c r="E17" s="182"/>
      <c r="F17" s="183"/>
      <c r="G17" s="514">
        <v>29</v>
      </c>
      <c r="H17" s="182"/>
      <c r="I17" s="183"/>
    </row>
    <row r="18" spans="1:9" ht="12.75">
      <c r="A18" s="19"/>
      <c r="B18" s="611" t="s">
        <v>545</v>
      </c>
      <c r="C18" s="514">
        <v>4</v>
      </c>
      <c r="D18" s="182"/>
      <c r="E18" s="182"/>
      <c r="F18" s="183"/>
      <c r="G18" s="514" t="s">
        <v>556</v>
      </c>
      <c r="H18" s="182"/>
      <c r="I18" s="183"/>
    </row>
    <row r="19" spans="1:9" ht="12.75">
      <c r="A19" s="19"/>
      <c r="B19" s="516" t="s">
        <v>446</v>
      </c>
      <c r="C19" s="517">
        <f>SUM(C9:C18)</f>
        <v>365</v>
      </c>
      <c r="D19" s="517">
        <f>SUM(D9:D18)</f>
        <v>14</v>
      </c>
      <c r="E19" s="517">
        <f>SUM(E9:E18)</f>
        <v>4</v>
      </c>
      <c r="F19" s="517">
        <v>11</v>
      </c>
      <c r="G19" s="517">
        <v>378</v>
      </c>
      <c r="H19" s="517">
        <f>SUM(H9:H18)</f>
        <v>1.5</v>
      </c>
      <c r="I19" s="517">
        <f>SUM(I9:I18)</f>
        <v>0</v>
      </c>
    </row>
    <row r="20" spans="1:9" ht="12.75">
      <c r="A20" s="34"/>
      <c r="B20" s="612" t="s">
        <v>546</v>
      </c>
      <c r="C20" s="518">
        <v>33</v>
      </c>
      <c r="D20" s="185"/>
      <c r="E20" s="185"/>
      <c r="F20" s="186">
        <v>0</v>
      </c>
      <c r="G20" s="518">
        <v>36</v>
      </c>
      <c r="H20" s="185"/>
      <c r="I20" s="186"/>
    </row>
    <row r="21" spans="1:9" ht="12.75">
      <c r="A21" s="519"/>
      <c r="B21" s="520" t="s">
        <v>447</v>
      </c>
      <c r="C21" s="521">
        <f>SUM(C19:C20)</f>
        <v>398</v>
      </c>
      <c r="D21" s="521">
        <f>SUM(D19:D20)</f>
        <v>14</v>
      </c>
      <c r="E21" s="521">
        <f>SUM(E19:E20)</f>
        <v>4</v>
      </c>
      <c r="F21" s="521">
        <f>SUM(F19:F20)</f>
        <v>11</v>
      </c>
      <c r="G21" s="521">
        <f>G19+G20</f>
        <v>414</v>
      </c>
      <c r="H21" s="521">
        <f>H19+H20</f>
        <v>1.5</v>
      </c>
      <c r="I21" s="521">
        <f>I19+I20</f>
        <v>0</v>
      </c>
    </row>
    <row r="22" spans="2:9" ht="12.75">
      <c r="B22" s="38"/>
      <c r="C22" s="31"/>
      <c r="D22" s="31"/>
      <c r="E22" s="31"/>
      <c r="F22" s="31"/>
      <c r="G22" s="31"/>
      <c r="H22" s="31"/>
      <c r="I22" s="31"/>
    </row>
    <row r="23" spans="2:9" ht="12.75">
      <c r="B23" s="38"/>
      <c r="C23" s="31"/>
      <c r="D23" s="31"/>
      <c r="E23" s="31"/>
      <c r="F23" s="31"/>
      <c r="G23" s="31"/>
      <c r="H23" s="31"/>
      <c r="I23" s="31"/>
    </row>
    <row r="24" spans="2:9" ht="12.75">
      <c r="B24" s="38"/>
      <c r="C24" s="31"/>
      <c r="D24" s="31"/>
      <c r="E24" s="31"/>
      <c r="F24" s="31"/>
      <c r="G24" s="31"/>
      <c r="H24" s="31"/>
      <c r="I24" s="31"/>
    </row>
    <row r="25" spans="2:9" ht="12.75">
      <c r="B25" s="719"/>
      <c r="C25" s="719"/>
      <c r="D25" s="719"/>
      <c r="E25" s="719"/>
      <c r="F25" s="719"/>
      <c r="G25" s="719"/>
      <c r="H25" s="719"/>
      <c r="I25" s="719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 t="s">
        <v>553</v>
      </c>
      <c r="C29" s="1"/>
      <c r="D29" s="1"/>
      <c r="E29" s="1"/>
      <c r="F29" s="1"/>
      <c r="G29" s="1"/>
      <c r="H29" s="1"/>
      <c r="I29" s="1"/>
    </row>
    <row r="30" spans="2:9" ht="12.75">
      <c r="B30" s="1" t="s">
        <v>667</v>
      </c>
      <c r="C30" s="1"/>
      <c r="D30" s="1"/>
      <c r="E30" s="1"/>
      <c r="F30" s="1"/>
      <c r="G30" s="1"/>
      <c r="H30" s="1"/>
      <c r="I30" s="1"/>
    </row>
    <row r="31" spans="2:9" ht="12.75">
      <c r="B31" s="1" t="s">
        <v>668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557</v>
      </c>
      <c r="C32" s="1"/>
      <c r="D32" s="1"/>
      <c r="E32" s="1"/>
      <c r="F32" s="1"/>
      <c r="G32" s="1"/>
      <c r="H32" s="1"/>
      <c r="I32" s="1"/>
    </row>
    <row r="33" spans="2:9" ht="12.75">
      <c r="B33" s="720"/>
      <c r="C33" s="720"/>
      <c r="D33" s="720"/>
      <c r="E33" s="720"/>
      <c r="F33" s="720"/>
      <c r="G33" s="720"/>
      <c r="H33" s="720"/>
      <c r="I33" s="720"/>
    </row>
    <row r="34" spans="2:9" ht="12.75">
      <c r="B34" s="719"/>
      <c r="C34" s="719"/>
      <c r="D34" s="719"/>
      <c r="E34" s="719"/>
      <c r="F34" s="719"/>
      <c r="G34" s="719"/>
      <c r="H34" s="719"/>
      <c r="I34" s="719"/>
    </row>
    <row r="35" spans="2:9" ht="12.75" customHeight="1">
      <c r="B35" s="719"/>
      <c r="C35" s="719"/>
      <c r="D35" s="719"/>
      <c r="E35" s="719"/>
      <c r="F35" s="719"/>
      <c r="G35" s="719"/>
      <c r="H35" s="719"/>
      <c r="I35" s="719"/>
    </row>
    <row r="36" spans="2:9" ht="12.75">
      <c r="B36" s="719"/>
      <c r="C36" s="719"/>
      <c r="D36" s="719"/>
      <c r="E36" s="719"/>
      <c r="F36" s="719"/>
      <c r="G36" s="719"/>
      <c r="H36" s="719"/>
      <c r="I36" s="719"/>
    </row>
    <row r="37" spans="2:9" ht="12.75">
      <c r="B37" s="719"/>
      <c r="C37" s="719"/>
      <c r="D37" s="719"/>
      <c r="E37" s="719"/>
      <c r="F37" s="719"/>
      <c r="G37" s="719"/>
      <c r="H37" s="719"/>
      <c r="I37" s="719"/>
    </row>
    <row r="38" spans="2:9" ht="12.75" customHeight="1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</sheetData>
  <mergeCells count="18"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B25:I25"/>
    <mergeCell ref="B3:I3"/>
    <mergeCell ref="B36:I36"/>
    <mergeCell ref="B37:I37"/>
    <mergeCell ref="B33:I33"/>
    <mergeCell ref="B34:I34"/>
    <mergeCell ref="B35:I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6">
      <selection activeCell="A10" sqref="A10:IV10"/>
    </sheetView>
  </sheetViews>
  <sheetFormatPr defaultColWidth="9.00390625" defaultRowHeight="12.75"/>
  <sheetData>
    <row r="1" ht="12.75">
      <c r="D1" t="s">
        <v>591</v>
      </c>
    </row>
    <row r="4" spans="1:6" ht="12.75">
      <c r="A4" s="642"/>
      <c r="B4" s="643" t="s">
        <v>592</v>
      </c>
      <c r="E4" s="643"/>
      <c r="F4" s="643"/>
    </row>
    <row r="5" spans="1:9" ht="12.75" customHeight="1">
      <c r="A5" s="763" t="s">
        <v>593</v>
      </c>
      <c r="B5" s="763"/>
      <c r="C5" s="763"/>
      <c r="D5" s="763"/>
      <c r="E5" s="763"/>
      <c r="F5" s="763"/>
      <c r="G5" s="763"/>
      <c r="H5" s="763"/>
      <c r="I5" s="763"/>
    </row>
    <row r="6" spans="1:9" ht="12.75">
      <c r="A6" s="763"/>
      <c r="B6" s="763"/>
      <c r="C6" s="763"/>
      <c r="D6" s="763"/>
      <c r="E6" s="763"/>
      <c r="F6" s="763"/>
      <c r="G6" s="763"/>
      <c r="H6" s="763"/>
      <c r="I6" s="763"/>
    </row>
    <row r="7" spans="1:9" ht="12.75">
      <c r="A7" s="763"/>
      <c r="B7" s="763"/>
      <c r="C7" s="763"/>
      <c r="D7" s="763"/>
      <c r="E7" s="763"/>
      <c r="F7" s="763"/>
      <c r="G7" s="763"/>
      <c r="H7" s="763"/>
      <c r="I7" s="763"/>
    </row>
    <row r="8" spans="1:9" ht="18.75" customHeight="1">
      <c r="A8" s="763"/>
      <c r="B8" s="763"/>
      <c r="C8" s="763"/>
      <c r="D8" s="763"/>
      <c r="E8" s="763"/>
      <c r="F8" s="763"/>
      <c r="G8" s="763"/>
      <c r="H8" s="763"/>
      <c r="I8" s="763"/>
    </row>
    <row r="10" spans="1:7" ht="12.75">
      <c r="A10" s="642"/>
      <c r="B10" s="643" t="s">
        <v>594</v>
      </c>
      <c r="C10" s="643"/>
      <c r="D10" s="643"/>
      <c r="E10" s="645"/>
      <c r="F10" s="645"/>
      <c r="G10" s="645"/>
    </row>
    <row r="11" spans="1:9" ht="12.75" customHeight="1">
      <c r="A11" s="763" t="s">
        <v>595</v>
      </c>
      <c r="B11" s="763"/>
      <c r="C11" s="763"/>
      <c r="D11" s="763"/>
      <c r="E11" s="763"/>
      <c r="F11" s="763"/>
      <c r="G11" s="763"/>
      <c r="H11" s="763"/>
      <c r="I11" s="763"/>
    </row>
    <row r="12" spans="1:9" ht="12.75">
      <c r="A12" s="763"/>
      <c r="B12" s="763"/>
      <c r="C12" s="763"/>
      <c r="D12" s="763"/>
      <c r="E12" s="763"/>
      <c r="F12" s="763"/>
      <c r="G12" s="763"/>
      <c r="H12" s="763"/>
      <c r="I12" s="763"/>
    </row>
    <row r="13" spans="1:9" ht="12.75">
      <c r="A13" s="763"/>
      <c r="B13" s="763"/>
      <c r="C13" s="763"/>
      <c r="D13" s="763"/>
      <c r="E13" s="763"/>
      <c r="F13" s="763"/>
      <c r="G13" s="763"/>
      <c r="H13" s="763"/>
      <c r="I13" s="763"/>
    </row>
    <row r="14" spans="1:9" ht="12.75">
      <c r="A14" s="763"/>
      <c r="B14" s="763"/>
      <c r="C14" s="763"/>
      <c r="D14" s="763"/>
      <c r="E14" s="763"/>
      <c r="F14" s="763"/>
      <c r="G14" s="763"/>
      <c r="H14" s="763"/>
      <c r="I14" s="763"/>
    </row>
    <row r="15" spans="1:9" ht="12.75">
      <c r="A15" s="764"/>
      <c r="B15" s="764"/>
      <c r="C15" s="764"/>
      <c r="D15" s="764"/>
      <c r="E15" s="764"/>
      <c r="F15" s="764"/>
      <c r="G15" s="764"/>
      <c r="H15" s="764"/>
      <c r="I15" s="764"/>
    </row>
    <row r="17" spans="1:7" ht="12.75">
      <c r="A17" s="642"/>
      <c r="B17" s="643" t="s">
        <v>596</v>
      </c>
      <c r="C17" s="643"/>
      <c r="D17" s="643"/>
      <c r="E17" s="645"/>
      <c r="F17" s="645"/>
      <c r="G17" s="645"/>
    </row>
    <row r="18" spans="1:9" ht="12.75" customHeight="1">
      <c r="A18" s="763" t="s">
        <v>597</v>
      </c>
      <c r="B18" s="763"/>
      <c r="C18" s="763"/>
      <c r="D18" s="763"/>
      <c r="E18" s="763"/>
      <c r="F18" s="763"/>
      <c r="G18" s="763"/>
      <c r="H18" s="763"/>
      <c r="I18" s="763"/>
    </row>
    <row r="19" spans="1:9" ht="12.75">
      <c r="A19" s="763"/>
      <c r="B19" s="763"/>
      <c r="C19" s="763"/>
      <c r="D19" s="763"/>
      <c r="E19" s="763"/>
      <c r="F19" s="763"/>
      <c r="G19" s="763"/>
      <c r="H19" s="763"/>
      <c r="I19" s="763"/>
    </row>
    <row r="20" spans="1:9" ht="12.75">
      <c r="A20" s="763"/>
      <c r="B20" s="763"/>
      <c r="C20" s="763"/>
      <c r="D20" s="763"/>
      <c r="E20" s="763"/>
      <c r="F20" s="763"/>
      <c r="G20" s="763"/>
      <c r="H20" s="763"/>
      <c r="I20" s="763"/>
    </row>
    <row r="21" spans="1:9" ht="12.75">
      <c r="A21" s="763"/>
      <c r="B21" s="763"/>
      <c r="C21" s="763"/>
      <c r="D21" s="763"/>
      <c r="E21" s="763"/>
      <c r="F21" s="763"/>
      <c r="G21" s="763"/>
      <c r="H21" s="763"/>
      <c r="I21" s="763"/>
    </row>
    <row r="22" spans="1:9" ht="12.75">
      <c r="A22" s="764"/>
      <c r="B22" s="764"/>
      <c r="C22" s="764"/>
      <c r="D22" s="764"/>
      <c r="E22" s="764"/>
      <c r="F22" s="764"/>
      <c r="G22" s="764"/>
      <c r="H22" s="764"/>
      <c r="I22" s="764"/>
    </row>
    <row r="24" spans="1:7" ht="12.75">
      <c r="A24" s="642"/>
      <c r="B24" s="643" t="s">
        <v>598</v>
      </c>
      <c r="C24" s="643"/>
      <c r="D24" s="643"/>
      <c r="E24" s="645"/>
      <c r="F24" s="645"/>
      <c r="G24" s="645"/>
    </row>
    <row r="25" spans="1:9" ht="12.75" customHeight="1">
      <c r="A25" s="763" t="s">
        <v>599</v>
      </c>
      <c r="B25" s="763"/>
      <c r="C25" s="763"/>
      <c r="D25" s="763"/>
      <c r="E25" s="763"/>
      <c r="F25" s="763"/>
      <c r="G25" s="763"/>
      <c r="H25" s="763"/>
      <c r="I25" s="763"/>
    </row>
    <row r="26" spans="1:9" ht="12.75">
      <c r="A26" s="763"/>
      <c r="B26" s="763"/>
      <c r="C26" s="763"/>
      <c r="D26" s="763"/>
      <c r="E26" s="763"/>
      <c r="F26" s="763"/>
      <c r="G26" s="763"/>
      <c r="H26" s="763"/>
      <c r="I26" s="763"/>
    </row>
    <row r="27" spans="1:9" ht="12.75">
      <c r="A27" s="763"/>
      <c r="B27" s="763"/>
      <c r="C27" s="763"/>
      <c r="D27" s="763"/>
      <c r="E27" s="763"/>
      <c r="F27" s="763"/>
      <c r="G27" s="763"/>
      <c r="H27" s="763"/>
      <c r="I27" s="763"/>
    </row>
    <row r="28" spans="1:9" ht="12.75">
      <c r="A28" s="763"/>
      <c r="B28" s="763"/>
      <c r="C28" s="763"/>
      <c r="D28" s="763"/>
      <c r="E28" s="763"/>
      <c r="F28" s="763"/>
      <c r="G28" s="763"/>
      <c r="H28" s="763"/>
      <c r="I28" s="763"/>
    </row>
    <row r="29" spans="1:9" ht="12.75">
      <c r="A29" s="764"/>
      <c r="B29" s="764"/>
      <c r="C29" s="764"/>
      <c r="D29" s="764"/>
      <c r="E29" s="764"/>
      <c r="F29" s="764"/>
      <c r="G29" s="764"/>
      <c r="H29" s="764"/>
      <c r="I29" s="764"/>
    </row>
    <row r="31" spans="1:7" ht="12.75">
      <c r="A31" s="642"/>
      <c r="B31" s="643" t="s">
        <v>600</v>
      </c>
      <c r="C31" s="643"/>
      <c r="D31" s="643"/>
      <c r="E31" s="645"/>
      <c r="F31" s="645"/>
      <c r="G31" s="645"/>
    </row>
    <row r="32" spans="1:9" ht="12.75" customHeight="1">
      <c r="A32" s="763" t="s">
        <v>601</v>
      </c>
      <c r="B32" s="763"/>
      <c r="C32" s="763"/>
      <c r="D32" s="763"/>
      <c r="E32" s="763"/>
      <c r="F32" s="763"/>
      <c r="G32" s="763"/>
      <c r="H32" s="763"/>
      <c r="I32" s="763"/>
    </row>
    <row r="33" spans="1:9" ht="12.75">
      <c r="A33" s="763"/>
      <c r="B33" s="763"/>
      <c r="C33" s="763"/>
      <c r="D33" s="763"/>
      <c r="E33" s="763"/>
      <c r="F33" s="763"/>
      <c r="G33" s="763"/>
      <c r="H33" s="763"/>
      <c r="I33" s="763"/>
    </row>
    <row r="34" spans="1:9" ht="12.75">
      <c r="A34" s="763"/>
      <c r="B34" s="763"/>
      <c r="C34" s="763"/>
      <c r="D34" s="763"/>
      <c r="E34" s="763"/>
      <c r="F34" s="763"/>
      <c r="G34" s="763"/>
      <c r="H34" s="763"/>
      <c r="I34" s="763"/>
    </row>
    <row r="35" spans="1:9" ht="12.75">
      <c r="A35" s="763"/>
      <c r="B35" s="763"/>
      <c r="C35" s="763"/>
      <c r="D35" s="763"/>
      <c r="E35" s="763"/>
      <c r="F35" s="763"/>
      <c r="G35" s="763"/>
      <c r="H35" s="763"/>
      <c r="I35" s="763"/>
    </row>
    <row r="36" spans="1:9" ht="12.75">
      <c r="A36" s="764"/>
      <c r="B36" s="764"/>
      <c r="C36" s="764"/>
      <c r="D36" s="764"/>
      <c r="E36" s="764"/>
      <c r="F36" s="764"/>
      <c r="G36" s="764"/>
      <c r="H36" s="764"/>
      <c r="I36" s="764"/>
    </row>
    <row r="38" spans="1:7" ht="12.75">
      <c r="A38" s="642"/>
      <c r="B38" s="643" t="s">
        <v>602</v>
      </c>
      <c r="C38" s="643"/>
      <c r="D38" s="643"/>
      <c r="E38" s="645"/>
      <c r="F38" s="645"/>
      <c r="G38" s="645"/>
    </row>
    <row r="39" spans="1:9" ht="12.75" customHeight="1">
      <c r="A39" s="763" t="s">
        <v>603</v>
      </c>
      <c r="B39" s="763"/>
      <c r="C39" s="763"/>
      <c r="D39" s="763"/>
      <c r="E39" s="763"/>
      <c r="F39" s="763"/>
      <c r="G39" s="763"/>
      <c r="H39" s="763"/>
      <c r="I39" s="763"/>
    </row>
    <row r="40" spans="1:9" ht="12.75">
      <c r="A40" s="763"/>
      <c r="B40" s="763"/>
      <c r="C40" s="763"/>
      <c r="D40" s="763"/>
      <c r="E40" s="763"/>
      <c r="F40" s="763"/>
      <c r="G40" s="763"/>
      <c r="H40" s="763"/>
      <c r="I40" s="763"/>
    </row>
    <row r="41" spans="1:9" ht="12.75">
      <c r="A41" s="763"/>
      <c r="B41" s="763"/>
      <c r="C41" s="763"/>
      <c r="D41" s="763"/>
      <c r="E41" s="763"/>
      <c r="F41" s="763"/>
      <c r="G41" s="763"/>
      <c r="H41" s="763"/>
      <c r="I41" s="763"/>
    </row>
    <row r="42" spans="1:9" ht="12.75">
      <c r="A42" s="763"/>
      <c r="B42" s="763"/>
      <c r="C42" s="763"/>
      <c r="D42" s="763"/>
      <c r="E42" s="763"/>
      <c r="F42" s="763"/>
      <c r="G42" s="763"/>
      <c r="H42" s="763"/>
      <c r="I42" s="763"/>
    </row>
    <row r="43" spans="1:9" ht="12.75">
      <c r="A43" s="764"/>
      <c r="B43" s="764"/>
      <c r="C43" s="764"/>
      <c r="D43" s="764"/>
      <c r="E43" s="764"/>
      <c r="F43" s="764"/>
      <c r="G43" s="764"/>
      <c r="H43" s="764"/>
      <c r="I43" s="764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6" ht="12.75">
      <c r="A45" s="642"/>
      <c r="B45" s="643" t="s">
        <v>604</v>
      </c>
      <c r="E45" s="643"/>
      <c r="F45" s="643"/>
    </row>
    <row r="46" spans="1:9" ht="12.75" customHeight="1">
      <c r="A46" s="763" t="s">
        <v>605</v>
      </c>
      <c r="B46" s="763"/>
      <c r="C46" s="763"/>
      <c r="D46" s="763"/>
      <c r="E46" s="763"/>
      <c r="F46" s="763"/>
      <c r="G46" s="763"/>
      <c r="H46" s="763"/>
      <c r="I46" s="763"/>
    </row>
    <row r="47" spans="1:9" ht="12.75">
      <c r="A47" s="763"/>
      <c r="B47" s="763"/>
      <c r="C47" s="763"/>
      <c r="D47" s="763"/>
      <c r="E47" s="763"/>
      <c r="F47" s="763"/>
      <c r="G47" s="763"/>
      <c r="H47" s="763"/>
      <c r="I47" s="763"/>
    </row>
    <row r="48" spans="1:9" ht="12.75">
      <c r="A48" s="763"/>
      <c r="B48" s="763"/>
      <c r="C48" s="763"/>
      <c r="D48" s="763"/>
      <c r="E48" s="763"/>
      <c r="F48" s="763"/>
      <c r="G48" s="763"/>
      <c r="H48" s="763"/>
      <c r="I48" s="763"/>
    </row>
    <row r="49" spans="1:9" ht="12.75">
      <c r="A49" s="763"/>
      <c r="B49" s="763"/>
      <c r="C49" s="763"/>
      <c r="D49" s="763"/>
      <c r="E49" s="763"/>
      <c r="F49" s="763"/>
      <c r="G49" s="763"/>
      <c r="H49" s="763"/>
      <c r="I49" s="763"/>
    </row>
    <row r="50" spans="1:9" ht="12.75">
      <c r="A50" s="644"/>
      <c r="B50" s="644"/>
      <c r="C50" s="644"/>
      <c r="D50" s="644"/>
      <c r="E50" s="644"/>
      <c r="F50" s="644"/>
      <c r="G50" s="644"/>
      <c r="H50" s="644"/>
      <c r="I50" s="644"/>
    </row>
    <row r="51" spans="1:6" ht="12.75">
      <c r="A51" s="642"/>
      <c r="B51" s="643" t="s">
        <v>606</v>
      </c>
      <c r="E51" s="643"/>
      <c r="F51" s="643"/>
    </row>
    <row r="52" spans="1:9" ht="12.75" customHeight="1">
      <c r="A52" s="763" t="s">
        <v>607</v>
      </c>
      <c r="B52" s="763"/>
      <c r="C52" s="763"/>
      <c r="D52" s="763"/>
      <c r="E52" s="763"/>
      <c r="F52" s="763"/>
      <c r="G52" s="763"/>
      <c r="H52" s="763"/>
      <c r="I52" s="763"/>
    </row>
    <row r="53" spans="1:9" ht="12.75">
      <c r="A53" s="763"/>
      <c r="B53" s="763"/>
      <c r="C53" s="763"/>
      <c r="D53" s="763"/>
      <c r="E53" s="763"/>
      <c r="F53" s="763"/>
      <c r="G53" s="763"/>
      <c r="H53" s="763"/>
      <c r="I53" s="763"/>
    </row>
    <row r="54" spans="1:9" ht="12.75">
      <c r="A54" s="763"/>
      <c r="B54" s="763"/>
      <c r="C54" s="763"/>
      <c r="D54" s="763"/>
      <c r="E54" s="763"/>
      <c r="F54" s="763"/>
      <c r="G54" s="763"/>
      <c r="H54" s="763"/>
      <c r="I54" s="763"/>
    </row>
    <row r="55" spans="1:9" ht="12.75">
      <c r="A55" s="763"/>
      <c r="B55" s="763"/>
      <c r="C55" s="763"/>
      <c r="D55" s="763"/>
      <c r="E55" s="763"/>
      <c r="F55" s="763"/>
      <c r="G55" s="763"/>
      <c r="H55" s="763"/>
      <c r="I55" s="763"/>
    </row>
    <row r="56" spans="1:9" ht="12.75">
      <c r="A56" s="644"/>
      <c r="B56" s="644"/>
      <c r="C56" s="644"/>
      <c r="D56" s="644"/>
      <c r="E56" s="644"/>
      <c r="F56" s="644"/>
      <c r="G56" s="644"/>
      <c r="H56" s="644"/>
      <c r="I56" s="644"/>
    </row>
    <row r="57" spans="1:6" ht="12.75">
      <c r="A57" s="643" t="s">
        <v>608</v>
      </c>
      <c r="E57" s="643"/>
      <c r="F57" s="643"/>
    </row>
    <row r="58" spans="1:9" ht="12.75" customHeight="1">
      <c r="A58" s="763" t="s">
        <v>609</v>
      </c>
      <c r="B58" s="763"/>
      <c r="C58" s="763"/>
      <c r="D58" s="763"/>
      <c r="E58" s="763"/>
      <c r="F58" s="763"/>
      <c r="G58" s="763"/>
      <c r="H58" s="763"/>
      <c r="I58" s="763"/>
    </row>
    <row r="59" spans="1:9" ht="12.75">
      <c r="A59" s="763"/>
      <c r="B59" s="763"/>
      <c r="C59" s="763"/>
      <c r="D59" s="763"/>
      <c r="E59" s="763"/>
      <c r="F59" s="763"/>
      <c r="G59" s="763"/>
      <c r="H59" s="763"/>
      <c r="I59" s="763"/>
    </row>
    <row r="60" spans="1:9" ht="12.75">
      <c r="A60" s="763"/>
      <c r="B60" s="763"/>
      <c r="C60" s="763"/>
      <c r="D60" s="763"/>
      <c r="E60" s="763"/>
      <c r="F60" s="763"/>
      <c r="G60" s="763"/>
      <c r="H60" s="763"/>
      <c r="I60" s="763"/>
    </row>
    <row r="61" spans="1:9" ht="12.75">
      <c r="A61" s="763"/>
      <c r="B61" s="763"/>
      <c r="C61" s="763"/>
      <c r="D61" s="763"/>
      <c r="E61" s="763"/>
      <c r="F61" s="763"/>
      <c r="G61" s="763"/>
      <c r="H61" s="763"/>
      <c r="I61" s="763"/>
    </row>
    <row r="62" spans="1:9" ht="20.25" customHeight="1">
      <c r="A62" s="763"/>
      <c r="B62" s="763"/>
      <c r="C62" s="763"/>
      <c r="D62" s="763"/>
      <c r="E62" s="763"/>
      <c r="F62" s="763"/>
      <c r="G62" s="763"/>
      <c r="H62" s="763"/>
      <c r="I62" s="763"/>
    </row>
    <row r="63" spans="1:9" ht="20.25" customHeight="1">
      <c r="A63" s="644"/>
      <c r="B63" s="644"/>
      <c r="C63" s="644"/>
      <c r="D63" s="689" t="s">
        <v>281</v>
      </c>
      <c r="E63" s="644"/>
      <c r="F63" s="644"/>
      <c r="G63" s="644"/>
      <c r="H63" s="644"/>
      <c r="I63" s="644"/>
    </row>
    <row r="65" spans="1:6" ht="12.75">
      <c r="A65" s="642"/>
      <c r="B65" s="643" t="s">
        <v>610</v>
      </c>
      <c r="E65" s="643"/>
      <c r="F65" s="643"/>
    </row>
    <row r="66" spans="1:9" ht="12.75" customHeight="1">
      <c r="A66" s="763" t="s">
        <v>611</v>
      </c>
      <c r="B66" s="763"/>
      <c r="C66" s="763"/>
      <c r="D66" s="763"/>
      <c r="E66" s="763"/>
      <c r="F66" s="763"/>
      <c r="G66" s="763"/>
      <c r="H66" s="763"/>
      <c r="I66" s="763"/>
    </row>
    <row r="67" spans="1:9" ht="12.75">
      <c r="A67" s="763"/>
      <c r="B67" s="763"/>
      <c r="C67" s="763"/>
      <c r="D67" s="763"/>
      <c r="E67" s="763"/>
      <c r="F67" s="763"/>
      <c r="G67" s="763"/>
      <c r="H67" s="763"/>
      <c r="I67" s="763"/>
    </row>
    <row r="68" spans="1:9" ht="12.75">
      <c r="A68" s="763"/>
      <c r="B68" s="763"/>
      <c r="C68" s="763"/>
      <c r="D68" s="763"/>
      <c r="E68" s="763"/>
      <c r="F68" s="763"/>
      <c r="G68" s="763"/>
      <c r="H68" s="763"/>
      <c r="I68" s="763"/>
    </row>
    <row r="69" spans="1:9" ht="12.75">
      <c r="A69" s="763"/>
      <c r="B69" s="763"/>
      <c r="C69" s="763"/>
      <c r="D69" s="763"/>
      <c r="E69" s="763"/>
      <c r="F69" s="763"/>
      <c r="G69" s="763"/>
      <c r="H69" s="763"/>
      <c r="I69" s="763"/>
    </row>
    <row r="70" spans="1:9" ht="12.75">
      <c r="A70" s="644"/>
      <c r="B70" s="644"/>
      <c r="C70" s="644"/>
      <c r="D70" s="644"/>
      <c r="E70" s="644"/>
      <c r="F70" s="644"/>
      <c r="G70" s="644"/>
      <c r="H70" s="644"/>
      <c r="I70" s="644"/>
    </row>
    <row r="71" spans="1:6" ht="12.75">
      <c r="A71" s="642"/>
      <c r="B71" s="643" t="s">
        <v>356</v>
      </c>
      <c r="E71" s="643"/>
      <c r="F71" s="643"/>
    </row>
    <row r="72" spans="1:9" ht="12.75" customHeight="1">
      <c r="A72" s="763" t="s">
        <v>612</v>
      </c>
      <c r="B72" s="763"/>
      <c r="C72" s="763"/>
      <c r="D72" s="763"/>
      <c r="E72" s="763"/>
      <c r="F72" s="763"/>
      <c r="G72" s="763"/>
      <c r="H72" s="763"/>
      <c r="I72" s="763"/>
    </row>
    <row r="73" spans="1:9" ht="12.75">
      <c r="A73" s="763"/>
      <c r="B73" s="763"/>
      <c r="C73" s="763"/>
      <c r="D73" s="763"/>
      <c r="E73" s="763"/>
      <c r="F73" s="763"/>
      <c r="G73" s="763"/>
      <c r="H73" s="763"/>
      <c r="I73" s="763"/>
    </row>
    <row r="74" spans="1:9" ht="12.75">
      <c r="A74" s="763"/>
      <c r="B74" s="763"/>
      <c r="C74" s="763"/>
      <c r="D74" s="763"/>
      <c r="E74" s="763"/>
      <c r="F74" s="763"/>
      <c r="G74" s="763"/>
      <c r="H74" s="763"/>
      <c r="I74" s="763"/>
    </row>
    <row r="75" spans="1:9" ht="12.75">
      <c r="A75" s="763"/>
      <c r="B75" s="763"/>
      <c r="C75" s="763"/>
      <c r="D75" s="763"/>
      <c r="E75" s="763"/>
      <c r="F75" s="763"/>
      <c r="G75" s="763"/>
      <c r="H75" s="763"/>
      <c r="I75" s="763"/>
    </row>
    <row r="76" spans="1:9" ht="12.75">
      <c r="A76" s="644"/>
      <c r="B76" s="644"/>
      <c r="C76" s="644"/>
      <c r="D76" s="644"/>
      <c r="E76" s="644"/>
      <c r="F76" s="644"/>
      <c r="G76" s="644"/>
      <c r="H76" s="644"/>
      <c r="I76" s="644"/>
    </row>
    <row r="77" spans="1:6" ht="12.75">
      <c r="A77" s="642"/>
      <c r="B77" s="643" t="s">
        <v>613</v>
      </c>
      <c r="E77" s="643"/>
      <c r="F77" s="643"/>
    </row>
    <row r="78" spans="1:9" ht="12.75" customHeight="1">
      <c r="A78" s="763" t="s">
        <v>614</v>
      </c>
      <c r="B78" s="763"/>
      <c r="C78" s="763"/>
      <c r="D78" s="763"/>
      <c r="E78" s="763"/>
      <c r="F78" s="763"/>
      <c r="G78" s="763"/>
      <c r="H78" s="763"/>
      <c r="I78" s="763"/>
    </row>
    <row r="79" spans="1:9" ht="12.75">
      <c r="A79" s="763"/>
      <c r="B79" s="763"/>
      <c r="C79" s="763"/>
      <c r="D79" s="763"/>
      <c r="E79" s="763"/>
      <c r="F79" s="763"/>
      <c r="G79" s="763"/>
      <c r="H79" s="763"/>
      <c r="I79" s="763"/>
    </row>
    <row r="80" spans="1:9" ht="12.75">
      <c r="A80" s="763"/>
      <c r="B80" s="763"/>
      <c r="C80" s="763"/>
      <c r="D80" s="763"/>
      <c r="E80" s="763"/>
      <c r="F80" s="763"/>
      <c r="G80" s="763"/>
      <c r="H80" s="763"/>
      <c r="I80" s="763"/>
    </row>
    <row r="81" spans="1:9" ht="12.75">
      <c r="A81" s="763"/>
      <c r="B81" s="763"/>
      <c r="C81" s="763"/>
      <c r="D81" s="763"/>
      <c r="E81" s="763"/>
      <c r="F81" s="763"/>
      <c r="G81" s="763"/>
      <c r="H81" s="763"/>
      <c r="I81" s="763"/>
    </row>
    <row r="82" spans="1:9" ht="12.75">
      <c r="A82" s="644"/>
      <c r="B82" s="644"/>
      <c r="C82" s="644"/>
      <c r="D82" s="644"/>
      <c r="E82" s="644"/>
      <c r="F82" s="644"/>
      <c r="G82" s="644"/>
      <c r="H82" s="644"/>
      <c r="I82" s="644"/>
    </row>
    <row r="83" spans="1:6" ht="12.75">
      <c r="A83" s="642"/>
      <c r="B83" s="643" t="s">
        <v>615</v>
      </c>
      <c r="E83" s="643"/>
      <c r="F83" s="643"/>
    </row>
    <row r="84" spans="1:9" ht="12.75" customHeight="1">
      <c r="A84" s="763" t="s">
        <v>616</v>
      </c>
      <c r="B84" s="763"/>
      <c r="C84" s="763"/>
      <c r="D84" s="763"/>
      <c r="E84" s="763"/>
      <c r="F84" s="763"/>
      <c r="G84" s="763"/>
      <c r="H84" s="763"/>
      <c r="I84" s="763"/>
    </row>
    <row r="85" spans="1:9" ht="12.75">
      <c r="A85" s="763"/>
      <c r="B85" s="763"/>
      <c r="C85" s="763"/>
      <c r="D85" s="763"/>
      <c r="E85" s="763"/>
      <c r="F85" s="763"/>
      <c r="G85" s="763"/>
      <c r="H85" s="763"/>
      <c r="I85" s="763"/>
    </row>
    <row r="86" spans="1:9" ht="12.75">
      <c r="A86" s="763"/>
      <c r="B86" s="763"/>
      <c r="C86" s="763"/>
      <c r="D86" s="763"/>
      <c r="E86" s="763"/>
      <c r="F86" s="763"/>
      <c r="G86" s="763"/>
      <c r="H86" s="763"/>
      <c r="I86" s="763"/>
    </row>
    <row r="87" spans="1:9" ht="6" customHeight="1">
      <c r="A87" s="763"/>
      <c r="B87" s="763"/>
      <c r="C87" s="763"/>
      <c r="D87" s="763"/>
      <c r="E87" s="763"/>
      <c r="F87" s="763"/>
      <c r="G87" s="763"/>
      <c r="H87" s="763"/>
      <c r="I87" s="763"/>
    </row>
    <row r="88" spans="1:9" ht="12.75">
      <c r="A88" s="644"/>
      <c r="B88" s="644"/>
      <c r="C88" s="644"/>
      <c r="D88" s="644"/>
      <c r="E88" s="644"/>
      <c r="F88" s="644"/>
      <c r="G88" s="644"/>
      <c r="H88" s="644"/>
      <c r="I88" s="644"/>
    </row>
    <row r="89" ht="12.75">
      <c r="B89" s="643" t="s">
        <v>617</v>
      </c>
    </row>
    <row r="90" spans="1:9" ht="12.75" customHeight="1">
      <c r="A90" s="763" t="s">
        <v>618</v>
      </c>
      <c r="B90" s="763"/>
      <c r="C90" s="763"/>
      <c r="D90" s="763"/>
      <c r="E90" s="763"/>
      <c r="F90" s="763"/>
      <c r="G90" s="763"/>
      <c r="H90" s="763"/>
      <c r="I90" s="763"/>
    </row>
    <row r="91" spans="1:9" ht="12.75">
      <c r="A91" s="763"/>
      <c r="B91" s="763"/>
      <c r="C91" s="763"/>
      <c r="D91" s="763"/>
      <c r="E91" s="763"/>
      <c r="F91" s="763"/>
      <c r="G91" s="763"/>
      <c r="H91" s="763"/>
      <c r="I91" s="763"/>
    </row>
    <row r="92" spans="1:9" ht="12.75">
      <c r="A92" s="763"/>
      <c r="B92" s="763"/>
      <c r="C92" s="763"/>
      <c r="D92" s="763"/>
      <c r="E92" s="763"/>
      <c r="F92" s="763"/>
      <c r="G92" s="763"/>
      <c r="H92" s="763"/>
      <c r="I92" s="763"/>
    </row>
    <row r="93" spans="1:9" ht="12.75">
      <c r="A93" s="763"/>
      <c r="B93" s="763"/>
      <c r="C93" s="763"/>
      <c r="D93" s="763"/>
      <c r="E93" s="763"/>
      <c r="F93" s="763"/>
      <c r="G93" s="763"/>
      <c r="H93" s="763"/>
      <c r="I93" s="763"/>
    </row>
    <row r="94" spans="1:9" ht="12.75">
      <c r="A94" s="764"/>
      <c r="B94" s="764"/>
      <c r="C94" s="764"/>
      <c r="D94" s="764"/>
      <c r="E94" s="764"/>
      <c r="F94" s="764"/>
      <c r="G94" s="764"/>
      <c r="H94" s="764"/>
      <c r="I94" s="764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ht="12.75">
      <c r="B96" s="643" t="s">
        <v>619</v>
      </c>
    </row>
    <row r="97" spans="1:9" ht="12.75" customHeight="1">
      <c r="A97" s="763" t="s">
        <v>620</v>
      </c>
      <c r="B97" s="763"/>
      <c r="C97" s="763"/>
      <c r="D97" s="763"/>
      <c r="E97" s="763"/>
      <c r="F97" s="763"/>
      <c r="G97" s="763"/>
      <c r="H97" s="763"/>
      <c r="I97" s="763"/>
    </row>
    <row r="98" spans="1:9" ht="12.75">
      <c r="A98" s="763"/>
      <c r="B98" s="763"/>
      <c r="C98" s="763"/>
      <c r="D98" s="763"/>
      <c r="E98" s="763"/>
      <c r="F98" s="763"/>
      <c r="G98" s="763"/>
      <c r="H98" s="763"/>
      <c r="I98" s="763"/>
    </row>
    <row r="99" spans="1:9" ht="12.75">
      <c r="A99" s="763"/>
      <c r="B99" s="763"/>
      <c r="C99" s="763"/>
      <c r="D99" s="763"/>
      <c r="E99" s="763"/>
      <c r="F99" s="763"/>
      <c r="G99" s="763"/>
      <c r="H99" s="763"/>
      <c r="I99" s="763"/>
    </row>
    <row r="100" spans="1:9" ht="12.75">
      <c r="A100" s="763"/>
      <c r="B100" s="763"/>
      <c r="C100" s="763"/>
      <c r="D100" s="763"/>
      <c r="E100" s="763"/>
      <c r="F100" s="763"/>
      <c r="G100" s="763"/>
      <c r="H100" s="763"/>
      <c r="I100" s="763"/>
    </row>
    <row r="101" spans="1:9" ht="12.75">
      <c r="A101" s="644"/>
      <c r="B101" s="644"/>
      <c r="C101" s="644"/>
      <c r="D101" s="644"/>
      <c r="E101" s="644"/>
      <c r="F101" s="644"/>
      <c r="G101" s="644"/>
      <c r="H101" s="644"/>
      <c r="I101" s="644"/>
    </row>
    <row r="102" ht="12.75">
      <c r="B102" s="643" t="s">
        <v>621</v>
      </c>
    </row>
    <row r="103" spans="1:9" ht="12.75" customHeight="1">
      <c r="A103" s="763" t="s">
        <v>622</v>
      </c>
      <c r="B103" s="763"/>
      <c r="C103" s="763"/>
      <c r="D103" s="763"/>
      <c r="E103" s="763"/>
      <c r="F103" s="763"/>
      <c r="G103" s="763"/>
      <c r="H103" s="763"/>
      <c r="I103" s="763"/>
    </row>
    <row r="104" spans="1:9" ht="12.75">
      <c r="A104" s="763"/>
      <c r="B104" s="763"/>
      <c r="C104" s="763"/>
      <c r="D104" s="763"/>
      <c r="E104" s="763"/>
      <c r="F104" s="763"/>
      <c r="G104" s="763"/>
      <c r="H104" s="763"/>
      <c r="I104" s="763"/>
    </row>
    <row r="105" spans="1:9" ht="12.75">
      <c r="A105" s="763"/>
      <c r="B105" s="763"/>
      <c r="C105" s="763"/>
      <c r="D105" s="763"/>
      <c r="E105" s="763"/>
      <c r="F105" s="763"/>
      <c r="G105" s="763"/>
      <c r="H105" s="763"/>
      <c r="I105" s="763"/>
    </row>
    <row r="106" spans="1:9" ht="12.75">
      <c r="A106" s="644"/>
      <c r="B106" s="644"/>
      <c r="C106" s="644"/>
      <c r="D106" s="644"/>
      <c r="E106" s="644"/>
      <c r="F106" s="644"/>
      <c r="G106" s="644"/>
      <c r="H106" s="644"/>
      <c r="I106" s="644"/>
    </row>
    <row r="107" ht="12.75">
      <c r="B107" s="643" t="s">
        <v>623</v>
      </c>
    </row>
    <row r="108" spans="1:9" ht="12.75" customHeight="1">
      <c r="A108" s="763" t="s">
        <v>624</v>
      </c>
      <c r="B108" s="763"/>
      <c r="C108" s="763"/>
      <c r="D108" s="763"/>
      <c r="E108" s="763"/>
      <c r="F108" s="763"/>
      <c r="G108" s="763"/>
      <c r="H108" s="763"/>
      <c r="I108" s="763"/>
    </row>
    <row r="110" ht="12.75">
      <c r="B110" s="643" t="s">
        <v>625</v>
      </c>
    </row>
    <row r="111" spans="1:9" ht="12.75" customHeight="1">
      <c r="A111" s="763" t="s">
        <v>626</v>
      </c>
      <c r="B111" s="763"/>
      <c r="C111" s="763"/>
      <c r="D111" s="763"/>
      <c r="E111" s="763"/>
      <c r="F111" s="763"/>
      <c r="G111" s="763"/>
      <c r="H111" s="763"/>
      <c r="I111" s="763"/>
    </row>
    <row r="112" spans="1:9" ht="12.75">
      <c r="A112" s="763"/>
      <c r="B112" s="763"/>
      <c r="C112" s="763"/>
      <c r="D112" s="763"/>
      <c r="E112" s="763"/>
      <c r="F112" s="763"/>
      <c r="G112" s="763"/>
      <c r="H112" s="763"/>
      <c r="I112" s="763"/>
    </row>
    <row r="113" spans="1:9" ht="12.75">
      <c r="A113" s="763"/>
      <c r="B113" s="763"/>
      <c r="C113" s="763"/>
      <c r="D113" s="763"/>
      <c r="E113" s="763"/>
      <c r="F113" s="763"/>
      <c r="G113" s="763"/>
      <c r="H113" s="763"/>
      <c r="I113" s="763"/>
    </row>
    <row r="114" spans="1:9" ht="12.75">
      <c r="A114" s="763"/>
      <c r="B114" s="763"/>
      <c r="C114" s="763"/>
      <c r="D114" s="763"/>
      <c r="E114" s="763"/>
      <c r="F114" s="763"/>
      <c r="G114" s="763"/>
      <c r="H114" s="763"/>
      <c r="I114" s="763"/>
    </row>
    <row r="116" ht="12.75">
      <c r="B116" s="643" t="s">
        <v>627</v>
      </c>
    </row>
    <row r="117" spans="1:9" ht="12.75" customHeight="1">
      <c r="A117" s="763" t="s">
        <v>628</v>
      </c>
      <c r="B117" s="763"/>
      <c r="C117" s="763"/>
      <c r="D117" s="763"/>
      <c r="E117" s="763"/>
      <c r="F117" s="763"/>
      <c r="G117" s="763"/>
      <c r="H117" s="763"/>
      <c r="I117" s="763"/>
    </row>
    <row r="118" spans="1:9" ht="12.75">
      <c r="A118" s="763"/>
      <c r="B118" s="763"/>
      <c r="C118" s="763"/>
      <c r="D118" s="763"/>
      <c r="E118" s="763"/>
      <c r="F118" s="763"/>
      <c r="G118" s="763"/>
      <c r="H118" s="763"/>
      <c r="I118" s="763"/>
    </row>
    <row r="119" spans="1:9" ht="12.75">
      <c r="A119" s="763"/>
      <c r="B119" s="763"/>
      <c r="C119" s="763"/>
      <c r="D119" s="763"/>
      <c r="E119" s="763"/>
      <c r="F119" s="763"/>
      <c r="G119" s="763"/>
      <c r="H119" s="763"/>
      <c r="I119" s="763"/>
    </row>
  </sheetData>
  <mergeCells count="19">
    <mergeCell ref="A108:I108"/>
    <mergeCell ref="A111:I114"/>
    <mergeCell ref="A117:I119"/>
    <mergeCell ref="A84:I87"/>
    <mergeCell ref="A90:I94"/>
    <mergeCell ref="A97:I100"/>
    <mergeCell ref="A103:I105"/>
    <mergeCell ref="A58:I62"/>
    <mergeCell ref="A66:I69"/>
    <mergeCell ref="A72:I75"/>
    <mergeCell ref="A78:I81"/>
    <mergeCell ref="A32:I36"/>
    <mergeCell ref="A39:I43"/>
    <mergeCell ref="A46:I49"/>
    <mergeCell ref="A52:I55"/>
    <mergeCell ref="A5:I8"/>
    <mergeCell ref="A11:I15"/>
    <mergeCell ref="A18:I22"/>
    <mergeCell ref="A25:I29"/>
  </mergeCells>
  <printOptions/>
  <pageMargins left="0.75" right="0.75" top="0.3" bottom="0.51" header="0.21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13" sqref="C13"/>
    </sheetView>
  </sheetViews>
  <sheetFormatPr defaultColWidth="9.00390625" defaultRowHeight="12.75"/>
  <cols>
    <col min="2" max="2" width="24.25390625" style="0" customWidth="1"/>
    <col min="3" max="3" width="11.375" style="0" customWidth="1"/>
    <col min="4" max="4" width="24.75390625" style="0" customWidth="1"/>
    <col min="5" max="5" width="24.625" style="0" customWidth="1"/>
    <col min="6" max="6" width="15.625" style="0" customWidth="1"/>
  </cols>
  <sheetData>
    <row r="2" ht="12.75">
      <c r="C2" t="s">
        <v>565</v>
      </c>
    </row>
    <row r="6" spans="2:5" ht="12.75">
      <c r="B6" s="765" t="s">
        <v>566</v>
      </c>
      <c r="C6" s="765"/>
      <c r="D6" s="765"/>
      <c r="E6" s="765"/>
    </row>
    <row r="13" ht="13.5" thickBot="1"/>
    <row r="14" spans="2:6" ht="12.75">
      <c r="B14" s="766" t="s">
        <v>117</v>
      </c>
      <c r="C14" s="768" t="s">
        <v>567</v>
      </c>
      <c r="D14" s="769"/>
      <c r="E14" s="769"/>
      <c r="F14" s="770"/>
    </row>
    <row r="15" spans="2:6" ht="13.5" thickBot="1">
      <c r="B15" s="767"/>
      <c r="C15" s="628" t="s">
        <v>568</v>
      </c>
      <c r="D15" s="628" t="s">
        <v>569</v>
      </c>
      <c r="E15" s="629" t="s">
        <v>570</v>
      </c>
      <c r="F15" s="630" t="s">
        <v>571</v>
      </c>
    </row>
    <row r="16" spans="2:6" ht="12.75">
      <c r="B16" s="631" t="s">
        <v>264</v>
      </c>
      <c r="C16" s="632" t="s">
        <v>572</v>
      </c>
      <c r="D16" s="633" t="s">
        <v>573</v>
      </c>
      <c r="E16" s="634" t="s">
        <v>574</v>
      </c>
      <c r="F16" s="635" t="s">
        <v>572</v>
      </c>
    </row>
    <row r="17" spans="2:6" ht="25.5">
      <c r="B17" s="636" t="s">
        <v>575</v>
      </c>
      <c r="C17" s="637">
        <v>210</v>
      </c>
      <c r="D17" s="638" t="s">
        <v>576</v>
      </c>
      <c r="E17" s="639" t="s">
        <v>577</v>
      </c>
      <c r="F17" s="640" t="s">
        <v>578</v>
      </c>
    </row>
    <row r="18" spans="2:6" ht="12.75">
      <c r="B18" s="636" t="s">
        <v>575</v>
      </c>
      <c r="C18" s="637">
        <v>10</v>
      </c>
      <c r="D18" s="638" t="s">
        <v>579</v>
      </c>
      <c r="E18" s="639" t="s">
        <v>580</v>
      </c>
      <c r="F18" s="641" t="s">
        <v>581</v>
      </c>
    </row>
    <row r="19" spans="2:6" ht="12.75">
      <c r="B19" s="636" t="s">
        <v>265</v>
      </c>
      <c r="C19" s="637" t="s">
        <v>572</v>
      </c>
      <c r="D19" s="638" t="s">
        <v>582</v>
      </c>
      <c r="E19" s="639" t="s">
        <v>583</v>
      </c>
      <c r="F19" s="640" t="s">
        <v>572</v>
      </c>
    </row>
    <row r="20" spans="2:6" ht="25.5">
      <c r="B20" s="636" t="s">
        <v>263</v>
      </c>
      <c r="C20" s="637">
        <v>5</v>
      </c>
      <c r="D20" s="638" t="s">
        <v>584</v>
      </c>
      <c r="E20" s="639" t="s">
        <v>585</v>
      </c>
      <c r="F20" s="640" t="s">
        <v>572</v>
      </c>
    </row>
    <row r="21" spans="2:6" ht="25.5">
      <c r="B21" s="636" t="s">
        <v>263</v>
      </c>
      <c r="C21" s="637" t="s">
        <v>572</v>
      </c>
      <c r="D21" s="638" t="s">
        <v>586</v>
      </c>
      <c r="E21" s="639" t="s">
        <v>587</v>
      </c>
      <c r="F21" s="640" t="s">
        <v>572</v>
      </c>
    </row>
    <row r="22" spans="2:6" ht="25.5">
      <c r="B22" s="636" t="s">
        <v>263</v>
      </c>
      <c r="C22" s="637">
        <v>0</v>
      </c>
      <c r="D22" s="638" t="s">
        <v>588</v>
      </c>
      <c r="E22" s="639" t="s">
        <v>589</v>
      </c>
      <c r="F22" s="640" t="s">
        <v>590</v>
      </c>
    </row>
  </sheetData>
  <mergeCells count="3">
    <mergeCell ref="B6:E6"/>
    <mergeCell ref="B14:B15"/>
    <mergeCell ref="C14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43">
      <selection activeCell="B56" sqref="B56:B58"/>
    </sheetView>
  </sheetViews>
  <sheetFormatPr defaultColWidth="9.00390625" defaultRowHeight="12.75"/>
  <cols>
    <col min="2" max="2" width="23.25390625" style="0" customWidth="1"/>
    <col min="3" max="3" width="7.625" style="0" bestFit="1" customWidth="1"/>
    <col min="4" max="4" width="7.625" style="0" customWidth="1"/>
    <col min="5" max="5" width="7.875" style="0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3" width="7.00390625" style="0" customWidth="1"/>
    <col min="14" max="14" width="8.125" style="0" customWidth="1"/>
    <col min="15" max="15" width="10.25390625" style="0" customWidth="1"/>
  </cols>
  <sheetData>
    <row r="1" ht="12.75">
      <c r="L1" t="s">
        <v>629</v>
      </c>
    </row>
    <row r="2" spans="2:4" ht="12.75">
      <c r="B2" s="646"/>
      <c r="D2" s="647" t="s">
        <v>630</v>
      </c>
    </row>
    <row r="3" ht="13.5" thickBot="1">
      <c r="O3" t="s">
        <v>158</v>
      </c>
    </row>
    <row r="4" spans="2:15" ht="15.75" thickBot="1">
      <c r="B4" s="648" t="s">
        <v>117</v>
      </c>
      <c r="C4" s="649" t="s">
        <v>631</v>
      </c>
      <c r="D4" s="650" t="s">
        <v>632</v>
      </c>
      <c r="E4" s="650" t="s">
        <v>633</v>
      </c>
      <c r="F4" s="650" t="s">
        <v>634</v>
      </c>
      <c r="G4" s="650" t="s">
        <v>635</v>
      </c>
      <c r="H4" s="650" t="s">
        <v>636</v>
      </c>
      <c r="I4" s="650" t="s">
        <v>637</v>
      </c>
      <c r="J4" s="650" t="s">
        <v>638</v>
      </c>
      <c r="K4" s="650" t="s">
        <v>639</v>
      </c>
      <c r="L4" s="650" t="s">
        <v>640</v>
      </c>
      <c r="M4" s="650" t="s">
        <v>641</v>
      </c>
      <c r="N4" s="651" t="s">
        <v>642</v>
      </c>
      <c r="O4" s="652" t="s">
        <v>327</v>
      </c>
    </row>
    <row r="5" spans="2:15" ht="15">
      <c r="B5" s="653"/>
      <c r="C5" s="654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6"/>
      <c r="O5" s="657"/>
    </row>
    <row r="6" spans="2:15" ht="12.75">
      <c r="B6" s="658" t="s">
        <v>643</v>
      </c>
      <c r="C6" s="659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1"/>
      <c r="O6" s="662"/>
    </row>
    <row r="7" spans="2:15" ht="15">
      <c r="B7" s="653"/>
      <c r="C7" s="654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6"/>
      <c r="O7" s="657"/>
    </row>
    <row r="8" spans="2:15" ht="12.75">
      <c r="B8" s="663" t="s">
        <v>2</v>
      </c>
      <c r="C8" s="664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6"/>
      <c r="O8" s="667"/>
    </row>
    <row r="9" spans="2:15" ht="12.75">
      <c r="B9" s="646" t="s">
        <v>644</v>
      </c>
      <c r="C9" s="668">
        <v>25980</v>
      </c>
      <c r="D9" s="669">
        <v>25860</v>
      </c>
      <c r="E9" s="669">
        <v>26240</v>
      </c>
      <c r="F9" s="669">
        <v>25950</v>
      </c>
      <c r="G9" s="669">
        <v>26160</v>
      </c>
      <c r="H9" s="669">
        <v>25880</v>
      </c>
      <c r="I9" s="669">
        <v>26290</v>
      </c>
      <c r="J9" s="669">
        <v>23490</v>
      </c>
      <c r="K9" s="669">
        <v>26433</v>
      </c>
      <c r="L9" s="669">
        <v>26020</v>
      </c>
      <c r="M9" s="669">
        <v>25870</v>
      </c>
      <c r="N9" s="670">
        <v>24564</v>
      </c>
      <c r="O9" s="671">
        <f>SUM(C9:N9)</f>
        <v>308737</v>
      </c>
    </row>
    <row r="10" spans="2:15" ht="12.75">
      <c r="B10" s="646" t="s">
        <v>645</v>
      </c>
      <c r="C10" s="668">
        <v>19430</v>
      </c>
      <c r="D10" s="669">
        <v>450</v>
      </c>
      <c r="E10" s="669">
        <v>101350</v>
      </c>
      <c r="F10" s="669">
        <v>440</v>
      </c>
      <c r="G10" s="669">
        <v>425</v>
      </c>
      <c r="H10" s="669">
        <v>40000</v>
      </c>
      <c r="I10" s="669">
        <v>455</v>
      </c>
      <c r="J10" s="669">
        <v>460</v>
      </c>
      <c r="K10" s="669">
        <v>115850</v>
      </c>
      <c r="L10" s="669">
        <v>440</v>
      </c>
      <c r="M10" s="669">
        <v>446</v>
      </c>
      <c r="N10" s="670">
        <v>21000</v>
      </c>
      <c r="O10" s="671">
        <f aca="true" t="shared" si="0" ref="O10:O21">SUM(C10:N10)</f>
        <v>300746</v>
      </c>
    </row>
    <row r="11" spans="2:15" ht="12.75">
      <c r="B11" s="646" t="s">
        <v>646</v>
      </c>
      <c r="C11" s="668">
        <v>16980</v>
      </c>
      <c r="D11" s="670">
        <v>10540</v>
      </c>
      <c r="E11" s="670">
        <v>10540</v>
      </c>
      <c r="F11" s="670">
        <v>10540</v>
      </c>
      <c r="G11" s="670">
        <v>10540</v>
      </c>
      <c r="H11" s="670">
        <v>10540</v>
      </c>
      <c r="I11" s="670">
        <v>10540</v>
      </c>
      <c r="J11" s="670">
        <v>10540</v>
      </c>
      <c r="K11" s="670">
        <v>10540</v>
      </c>
      <c r="L11" s="670">
        <v>9450</v>
      </c>
      <c r="M11" s="670">
        <v>9814</v>
      </c>
      <c r="N11" s="670">
        <v>9950</v>
      </c>
      <c r="O11" s="671">
        <f t="shared" si="0"/>
        <v>130514</v>
      </c>
    </row>
    <row r="12" spans="2:15" ht="12.75">
      <c r="B12" s="646" t="s">
        <v>647</v>
      </c>
      <c r="C12" s="668">
        <v>76235</v>
      </c>
      <c r="D12" s="670">
        <v>46283</v>
      </c>
      <c r="E12" s="670">
        <v>47195</v>
      </c>
      <c r="F12" s="670">
        <v>47195</v>
      </c>
      <c r="G12" s="669">
        <v>48350</v>
      </c>
      <c r="H12" s="670">
        <v>47195</v>
      </c>
      <c r="I12" s="670">
        <v>47195</v>
      </c>
      <c r="J12" s="669">
        <v>50195</v>
      </c>
      <c r="K12" s="670">
        <v>47195</v>
      </c>
      <c r="L12" s="670">
        <v>47195</v>
      </c>
      <c r="M12" s="670">
        <v>45195</v>
      </c>
      <c r="N12" s="670">
        <v>44863</v>
      </c>
      <c r="O12" s="671">
        <f t="shared" si="0"/>
        <v>594291</v>
      </c>
    </row>
    <row r="13" spans="2:15" ht="12.75">
      <c r="B13" s="646" t="s">
        <v>648</v>
      </c>
      <c r="C13" s="668">
        <v>51311</v>
      </c>
      <c r="D13" s="669">
        <v>36510</v>
      </c>
      <c r="E13" s="669">
        <v>38010</v>
      </c>
      <c r="F13" s="669">
        <v>40110</v>
      </c>
      <c r="G13" s="669">
        <v>41810</v>
      </c>
      <c r="H13" s="669">
        <v>39510</v>
      </c>
      <c r="I13" s="669">
        <v>38010</v>
      </c>
      <c r="J13" s="669">
        <v>39610</v>
      </c>
      <c r="K13" s="669">
        <v>40110</v>
      </c>
      <c r="L13" s="669">
        <v>39510</v>
      </c>
      <c r="M13" s="669">
        <v>38010</v>
      </c>
      <c r="N13" s="670">
        <v>41539</v>
      </c>
      <c r="O13" s="671">
        <f t="shared" si="0"/>
        <v>484050</v>
      </c>
    </row>
    <row r="14" spans="2:15" ht="12.75">
      <c r="B14" s="646" t="s">
        <v>649</v>
      </c>
      <c r="C14" s="668"/>
      <c r="D14" s="669">
        <v>4500</v>
      </c>
      <c r="E14" s="669"/>
      <c r="F14" s="669">
        <v>3000</v>
      </c>
      <c r="G14" s="669">
        <v>2500</v>
      </c>
      <c r="H14" s="669">
        <v>3000</v>
      </c>
      <c r="I14" s="669">
        <v>2000</v>
      </c>
      <c r="J14" s="669">
        <v>1000</v>
      </c>
      <c r="K14" s="669">
        <v>3000</v>
      </c>
      <c r="L14" s="669">
        <v>1450</v>
      </c>
      <c r="M14" s="669">
        <v>4000</v>
      </c>
      <c r="N14" s="670"/>
      <c r="O14" s="671">
        <f t="shared" si="0"/>
        <v>24450</v>
      </c>
    </row>
    <row r="15" spans="2:15" ht="12.75">
      <c r="B15" s="646" t="s">
        <v>650</v>
      </c>
      <c r="C15" s="668"/>
      <c r="D15" s="669"/>
      <c r="E15" s="669">
        <v>3000</v>
      </c>
      <c r="F15" s="669"/>
      <c r="G15" s="669">
        <v>6000</v>
      </c>
      <c r="H15" s="669"/>
      <c r="I15" s="669"/>
      <c r="J15" s="669">
        <v>6500</v>
      </c>
      <c r="K15" s="669"/>
      <c r="L15" s="669">
        <v>50000</v>
      </c>
      <c r="M15" s="669"/>
      <c r="N15" s="670"/>
      <c r="O15" s="671">
        <f t="shared" si="0"/>
        <v>65500</v>
      </c>
    </row>
    <row r="16" spans="2:15" ht="12.75">
      <c r="B16" s="646" t="s">
        <v>651</v>
      </c>
      <c r="C16" s="668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70"/>
      <c r="O16" s="671">
        <f t="shared" si="0"/>
        <v>0</v>
      </c>
    </row>
    <row r="17" spans="2:15" ht="12.75">
      <c r="B17" s="646" t="s">
        <v>652</v>
      </c>
      <c r="C17" s="668"/>
      <c r="D17" s="669"/>
      <c r="E17" s="669">
        <v>200</v>
      </c>
      <c r="F17" s="669"/>
      <c r="G17" s="669"/>
      <c r="H17" s="669"/>
      <c r="I17" s="669"/>
      <c r="J17" s="669"/>
      <c r="K17" s="669">
        <v>1500</v>
      </c>
      <c r="L17" s="669">
        <v>1228</v>
      </c>
      <c r="M17" s="669">
        <v>1300</v>
      </c>
      <c r="N17" s="670"/>
      <c r="O17" s="671">
        <f t="shared" si="0"/>
        <v>4228</v>
      </c>
    </row>
    <row r="18" spans="2:15" ht="12.75">
      <c r="B18" s="646" t="s">
        <v>653</v>
      </c>
      <c r="C18" s="668">
        <v>40</v>
      </c>
      <c r="D18" s="669">
        <v>40</v>
      </c>
      <c r="E18" s="669">
        <v>35</v>
      </c>
      <c r="F18" s="669">
        <v>40</v>
      </c>
      <c r="G18" s="669">
        <v>35</v>
      </c>
      <c r="H18" s="669">
        <v>40</v>
      </c>
      <c r="I18" s="669">
        <v>40</v>
      </c>
      <c r="J18" s="669">
        <v>35</v>
      </c>
      <c r="K18" s="669">
        <v>35</v>
      </c>
      <c r="L18" s="669">
        <v>40</v>
      </c>
      <c r="M18" s="669">
        <v>40</v>
      </c>
      <c r="N18" s="670">
        <v>30</v>
      </c>
      <c r="O18" s="671">
        <f t="shared" si="0"/>
        <v>450</v>
      </c>
    </row>
    <row r="19" spans="2:15" ht="12.75">
      <c r="B19" s="646" t="s">
        <v>654</v>
      </c>
      <c r="C19" s="668"/>
      <c r="D19" s="669">
        <v>1000000</v>
      </c>
      <c r="E19" s="669"/>
      <c r="F19" s="669"/>
      <c r="G19" s="669"/>
      <c r="H19" s="669"/>
      <c r="I19" s="669"/>
      <c r="J19" s="669"/>
      <c r="K19" s="669"/>
      <c r="L19" s="669"/>
      <c r="M19" s="669"/>
      <c r="N19" s="670"/>
      <c r="O19" s="671">
        <f t="shared" si="0"/>
        <v>1000000</v>
      </c>
    </row>
    <row r="20" spans="2:15" ht="13.5" thickBot="1">
      <c r="B20" s="672" t="s">
        <v>129</v>
      </c>
      <c r="C20" s="673"/>
      <c r="D20" s="674"/>
      <c r="E20" s="674"/>
      <c r="F20" s="674"/>
      <c r="G20" s="674"/>
      <c r="H20" s="674">
        <v>2050</v>
      </c>
      <c r="I20" s="674"/>
      <c r="J20" s="674"/>
      <c r="K20" s="674"/>
      <c r="L20" s="674"/>
      <c r="M20" s="674"/>
      <c r="N20" s="675"/>
      <c r="O20" s="676">
        <f t="shared" si="0"/>
        <v>2050</v>
      </c>
    </row>
    <row r="21" spans="2:15" ht="13.5" thickBot="1">
      <c r="B21" s="677" t="s">
        <v>155</v>
      </c>
      <c r="C21" s="678">
        <f aca="true" t="shared" si="1" ref="C21:M21">SUM(C9:C20)</f>
        <v>189976</v>
      </c>
      <c r="D21" s="679">
        <f t="shared" si="1"/>
        <v>1124183</v>
      </c>
      <c r="E21" s="679">
        <f t="shared" si="1"/>
        <v>226570</v>
      </c>
      <c r="F21" s="679">
        <f t="shared" si="1"/>
        <v>127275</v>
      </c>
      <c r="G21" s="679">
        <f t="shared" si="1"/>
        <v>135820</v>
      </c>
      <c r="H21" s="679">
        <f t="shared" si="1"/>
        <v>168215</v>
      </c>
      <c r="I21" s="679">
        <f t="shared" si="1"/>
        <v>124530</v>
      </c>
      <c r="J21" s="679">
        <f t="shared" si="1"/>
        <v>131830</v>
      </c>
      <c r="K21" s="679">
        <f t="shared" si="1"/>
        <v>244663</v>
      </c>
      <c r="L21" s="679">
        <f t="shared" si="1"/>
        <v>175333</v>
      </c>
      <c r="M21" s="679">
        <f t="shared" si="1"/>
        <v>124675</v>
      </c>
      <c r="N21" s="680">
        <f>SUM(N9:N20)</f>
        <v>141946</v>
      </c>
      <c r="O21" s="681">
        <f t="shared" si="0"/>
        <v>2915016</v>
      </c>
    </row>
    <row r="22" spans="2:15" ht="12.75">
      <c r="B22" s="682"/>
      <c r="C22" s="683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5"/>
      <c r="O22" s="686"/>
    </row>
    <row r="23" spans="2:15" ht="12.75">
      <c r="B23" s="663" t="s">
        <v>7</v>
      </c>
      <c r="C23" s="664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6"/>
      <c r="O23" s="667"/>
    </row>
    <row r="24" spans="2:15" ht="12.75">
      <c r="B24" s="646" t="s">
        <v>10</v>
      </c>
      <c r="C24" s="668">
        <v>129400</v>
      </c>
      <c r="D24" s="669">
        <v>66670</v>
      </c>
      <c r="E24" s="669">
        <v>67480</v>
      </c>
      <c r="F24" s="669">
        <v>68200</v>
      </c>
      <c r="G24" s="669">
        <v>66820</v>
      </c>
      <c r="H24" s="669">
        <v>67200</v>
      </c>
      <c r="I24" s="669">
        <v>66900</v>
      </c>
      <c r="J24" s="669">
        <v>65300</v>
      </c>
      <c r="K24" s="669">
        <v>66620</v>
      </c>
      <c r="L24" s="669">
        <v>67100</v>
      </c>
      <c r="M24" s="669">
        <v>67800</v>
      </c>
      <c r="N24" s="670">
        <v>67219</v>
      </c>
      <c r="O24" s="671">
        <f aca="true" t="shared" si="2" ref="O24:O41">SUM(C24:N24)</f>
        <v>866709</v>
      </c>
    </row>
    <row r="25" spans="2:15" ht="12.75">
      <c r="B25" s="646" t="s">
        <v>220</v>
      </c>
      <c r="C25" s="668">
        <v>41369</v>
      </c>
      <c r="D25" s="669">
        <v>21413</v>
      </c>
      <c r="E25" s="669">
        <v>21573</v>
      </c>
      <c r="F25" s="669">
        <v>21803</v>
      </c>
      <c r="G25" s="669">
        <v>21363</v>
      </c>
      <c r="H25" s="669">
        <v>21484</v>
      </c>
      <c r="I25" s="669">
        <v>21388</v>
      </c>
      <c r="J25" s="669">
        <v>20876</v>
      </c>
      <c r="K25" s="669">
        <v>21298</v>
      </c>
      <c r="L25" s="669">
        <v>21452</v>
      </c>
      <c r="M25" s="669">
        <v>21675</v>
      </c>
      <c r="N25" s="669">
        <v>21390</v>
      </c>
      <c r="O25" s="687">
        <f>SUM(C25:N25)</f>
        <v>277084</v>
      </c>
    </row>
    <row r="26" spans="2:15" ht="12.75">
      <c r="B26" s="646" t="s">
        <v>655</v>
      </c>
      <c r="C26" s="668">
        <v>45990</v>
      </c>
      <c r="D26" s="669">
        <v>45200</v>
      </c>
      <c r="E26" s="669">
        <v>45780</v>
      </c>
      <c r="F26" s="669">
        <v>45990</v>
      </c>
      <c r="G26" s="669">
        <v>46810</v>
      </c>
      <c r="H26" s="669">
        <v>45300</v>
      </c>
      <c r="I26" s="669">
        <v>40100</v>
      </c>
      <c r="J26" s="669">
        <v>46120</v>
      </c>
      <c r="K26" s="669">
        <v>47347</v>
      </c>
      <c r="L26" s="669">
        <v>46870</v>
      </c>
      <c r="M26" s="669">
        <v>45480</v>
      </c>
      <c r="N26" s="670">
        <v>46144</v>
      </c>
      <c r="O26" s="671">
        <f t="shared" si="2"/>
        <v>547131</v>
      </c>
    </row>
    <row r="27" spans="2:15" ht="12.75">
      <c r="B27" s="646" t="s">
        <v>135</v>
      </c>
      <c r="C27" s="668">
        <v>1620</v>
      </c>
      <c r="D27" s="669">
        <v>1560</v>
      </c>
      <c r="E27" s="669">
        <v>1650</v>
      </c>
      <c r="F27" s="669">
        <v>1550</v>
      </c>
      <c r="G27" s="669">
        <v>1670</v>
      </c>
      <c r="H27" s="669">
        <v>1560</v>
      </c>
      <c r="I27" s="669">
        <v>1570</v>
      </c>
      <c r="J27" s="669">
        <v>1570</v>
      </c>
      <c r="K27" s="669">
        <v>1610</v>
      </c>
      <c r="L27" s="669">
        <v>1810</v>
      </c>
      <c r="M27" s="669">
        <v>1680</v>
      </c>
      <c r="N27" s="670">
        <v>1950</v>
      </c>
      <c r="O27" s="671">
        <f t="shared" si="2"/>
        <v>19800</v>
      </c>
    </row>
    <row r="28" spans="2:15" ht="12.75">
      <c r="B28" s="646" t="s">
        <v>656</v>
      </c>
      <c r="C28" s="668"/>
      <c r="D28" s="669">
        <v>2100</v>
      </c>
      <c r="E28" s="669">
        <v>1700</v>
      </c>
      <c r="F28" s="669">
        <v>2400</v>
      </c>
      <c r="G28" s="669"/>
      <c r="H28" s="669">
        <v>2700</v>
      </c>
      <c r="I28" s="669">
        <v>1700</v>
      </c>
      <c r="J28" s="669">
        <v>2100</v>
      </c>
      <c r="K28" s="669"/>
      <c r="L28" s="669">
        <v>2300</v>
      </c>
      <c r="M28" s="669">
        <v>1075</v>
      </c>
      <c r="N28" s="670">
        <v>2400</v>
      </c>
      <c r="O28" s="671">
        <f t="shared" si="2"/>
        <v>18475</v>
      </c>
    </row>
    <row r="29" spans="2:15" ht="12.75">
      <c r="B29" s="646" t="s">
        <v>657</v>
      </c>
      <c r="C29" s="668">
        <v>1935</v>
      </c>
      <c r="D29" s="669">
        <v>1850</v>
      </c>
      <c r="E29" s="669">
        <v>1975</v>
      </c>
      <c r="F29" s="669">
        <v>1935</v>
      </c>
      <c r="G29" s="669">
        <v>1890</v>
      </c>
      <c r="H29" s="669">
        <v>1980</v>
      </c>
      <c r="I29" s="669">
        <v>1890</v>
      </c>
      <c r="J29" s="669">
        <v>2375</v>
      </c>
      <c r="K29" s="669">
        <v>1935</v>
      </c>
      <c r="L29" s="669">
        <v>2316</v>
      </c>
      <c r="M29" s="669">
        <v>1860</v>
      </c>
      <c r="N29" s="670">
        <v>2030</v>
      </c>
      <c r="O29" s="671">
        <f t="shared" si="2"/>
        <v>23971</v>
      </c>
    </row>
    <row r="30" spans="2:15" ht="12.75">
      <c r="B30" s="646" t="s">
        <v>227</v>
      </c>
      <c r="C30" s="668">
        <v>95</v>
      </c>
      <c r="D30" s="669">
        <v>95</v>
      </c>
      <c r="E30" s="669">
        <v>110</v>
      </c>
      <c r="F30" s="669">
        <v>105</v>
      </c>
      <c r="G30" s="669">
        <v>110</v>
      </c>
      <c r="H30" s="669">
        <v>80</v>
      </c>
      <c r="I30" s="669">
        <v>90</v>
      </c>
      <c r="J30" s="669">
        <v>85</v>
      </c>
      <c r="K30" s="669">
        <v>135</v>
      </c>
      <c r="L30" s="669">
        <v>140</v>
      </c>
      <c r="M30" s="669">
        <v>135</v>
      </c>
      <c r="N30" s="670">
        <v>257</v>
      </c>
      <c r="O30" s="671">
        <f t="shared" si="2"/>
        <v>1437</v>
      </c>
    </row>
    <row r="31" spans="2:15" ht="12.75">
      <c r="B31" s="646" t="s">
        <v>658</v>
      </c>
      <c r="C31" s="668"/>
      <c r="D31" s="669">
        <v>317000</v>
      </c>
      <c r="E31" s="669"/>
      <c r="F31" s="669"/>
      <c r="G31" s="669"/>
      <c r="H31" s="669"/>
      <c r="I31" s="669"/>
      <c r="J31" s="669"/>
      <c r="K31" s="669"/>
      <c r="L31" s="669"/>
      <c r="M31" s="669"/>
      <c r="N31" s="670"/>
      <c r="O31" s="671">
        <f t="shared" si="2"/>
        <v>317000</v>
      </c>
    </row>
    <row r="32" spans="2:15" ht="12.75">
      <c r="B32" s="646" t="s">
        <v>659</v>
      </c>
      <c r="C32" s="668">
        <v>1650</v>
      </c>
      <c r="D32" s="669">
        <v>1650</v>
      </c>
      <c r="E32" s="669">
        <v>500</v>
      </c>
      <c r="F32" s="669">
        <v>510</v>
      </c>
      <c r="G32" s="669">
        <v>490</v>
      </c>
      <c r="H32" s="669">
        <v>515</v>
      </c>
      <c r="I32" s="669">
        <v>500</v>
      </c>
      <c r="J32" s="669">
        <v>690</v>
      </c>
      <c r="K32" s="669">
        <v>780</v>
      </c>
      <c r="L32" s="669">
        <v>705</v>
      </c>
      <c r="M32" s="669">
        <v>710</v>
      </c>
      <c r="N32" s="670">
        <v>800</v>
      </c>
      <c r="O32" s="671">
        <f t="shared" si="2"/>
        <v>9500</v>
      </c>
    </row>
    <row r="33" spans="2:15" ht="12.75">
      <c r="B33" s="646" t="s">
        <v>660</v>
      </c>
      <c r="C33" s="668">
        <v>1088</v>
      </c>
      <c r="D33" s="669">
        <v>3200</v>
      </c>
      <c r="E33" s="669">
        <v>1500</v>
      </c>
      <c r="F33" s="669">
        <v>5000</v>
      </c>
      <c r="G33" s="669">
        <v>7783</v>
      </c>
      <c r="H33" s="669">
        <v>5500</v>
      </c>
      <c r="I33" s="669">
        <v>23000</v>
      </c>
      <c r="J33" s="669">
        <v>6000</v>
      </c>
      <c r="K33" s="669">
        <v>24500</v>
      </c>
      <c r="L33" s="669">
        <v>35700</v>
      </c>
      <c r="M33" s="669">
        <v>6500</v>
      </c>
      <c r="N33" s="670">
        <v>12494</v>
      </c>
      <c r="O33" s="671">
        <f t="shared" si="2"/>
        <v>132265</v>
      </c>
    </row>
    <row r="34" spans="2:15" ht="12.75">
      <c r="B34" s="646" t="s">
        <v>36</v>
      </c>
      <c r="C34" s="668"/>
      <c r="D34" s="669"/>
      <c r="E34" s="669">
        <v>150</v>
      </c>
      <c r="F34" s="669"/>
      <c r="G34" s="669"/>
      <c r="H34" s="669"/>
      <c r="I34" s="669"/>
      <c r="J34" s="669"/>
      <c r="K34" s="669"/>
      <c r="L34" s="669"/>
      <c r="M34" s="669"/>
      <c r="N34" s="670"/>
      <c r="O34" s="671">
        <f t="shared" si="2"/>
        <v>150</v>
      </c>
    </row>
    <row r="35" spans="2:15" ht="12.75">
      <c r="B35" s="646" t="s">
        <v>661</v>
      </c>
      <c r="C35" s="668"/>
      <c r="D35" s="669"/>
      <c r="E35" s="669"/>
      <c r="F35" s="669"/>
      <c r="G35" s="669"/>
      <c r="H35" s="669"/>
      <c r="I35" s="669"/>
      <c r="J35" s="669"/>
      <c r="K35" s="669"/>
      <c r="L35" s="669"/>
      <c r="M35" s="669"/>
      <c r="N35" s="670"/>
      <c r="O35" s="671">
        <f t="shared" si="2"/>
        <v>0</v>
      </c>
    </row>
    <row r="36" spans="2:15" ht="12.75">
      <c r="B36" s="646" t="s">
        <v>662</v>
      </c>
      <c r="C36" s="668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70"/>
      <c r="O36" s="671">
        <f t="shared" si="2"/>
        <v>0</v>
      </c>
    </row>
    <row r="37" spans="2:15" ht="12.75">
      <c r="B37" s="646" t="s">
        <v>663</v>
      </c>
      <c r="C37" s="668">
        <v>6893</v>
      </c>
      <c r="D37" s="669">
        <v>229757</v>
      </c>
      <c r="E37" s="669"/>
      <c r="F37" s="669"/>
      <c r="G37" s="669"/>
      <c r="H37" s="669"/>
      <c r="I37" s="669"/>
      <c r="J37" s="669"/>
      <c r="K37" s="669"/>
      <c r="L37" s="669"/>
      <c r="M37" s="669"/>
      <c r="N37" s="670">
        <v>6893</v>
      </c>
      <c r="O37" s="671">
        <f t="shared" si="2"/>
        <v>243543</v>
      </c>
    </row>
    <row r="38" spans="2:15" ht="12.75">
      <c r="B38" s="646" t="s">
        <v>664</v>
      </c>
      <c r="C38" s="668">
        <v>2980</v>
      </c>
      <c r="D38" s="669">
        <v>7460</v>
      </c>
      <c r="E38" s="669">
        <v>5230</v>
      </c>
      <c r="F38" s="669"/>
      <c r="G38" s="669"/>
      <c r="H38" s="669">
        <v>9371</v>
      </c>
      <c r="I38" s="669"/>
      <c r="J38" s="669"/>
      <c r="K38" s="669">
        <v>9560</v>
      </c>
      <c r="L38" s="669"/>
      <c r="M38" s="669"/>
      <c r="N38" s="670">
        <v>9470</v>
      </c>
      <c r="O38" s="671">
        <f t="shared" si="2"/>
        <v>44071</v>
      </c>
    </row>
    <row r="39" spans="2:15" ht="12.75">
      <c r="B39" s="672" t="s">
        <v>665</v>
      </c>
      <c r="C39" s="673"/>
      <c r="D39" s="674"/>
      <c r="E39" s="674">
        <v>442200</v>
      </c>
      <c r="F39" s="674"/>
      <c r="G39" s="674"/>
      <c r="H39" s="674"/>
      <c r="I39" s="674"/>
      <c r="J39" s="674"/>
      <c r="K39" s="674"/>
      <c r="L39" s="674"/>
      <c r="M39" s="674"/>
      <c r="N39" s="675"/>
      <c r="O39" s="671">
        <f t="shared" si="2"/>
        <v>442200</v>
      </c>
    </row>
    <row r="40" spans="2:15" ht="13.5" thickBot="1">
      <c r="B40" s="672" t="s">
        <v>140</v>
      </c>
      <c r="C40" s="673"/>
      <c r="D40" s="674"/>
      <c r="E40" s="674">
        <v>550</v>
      </c>
      <c r="F40" s="674"/>
      <c r="G40" s="674"/>
      <c r="H40" s="674"/>
      <c r="I40" s="674"/>
      <c r="J40" s="674"/>
      <c r="K40" s="674"/>
      <c r="L40" s="674"/>
      <c r="M40" s="674"/>
      <c r="N40" s="675"/>
      <c r="O40" s="676">
        <f t="shared" si="2"/>
        <v>550</v>
      </c>
    </row>
    <row r="41" spans="2:15" ht="13.5" thickBot="1">
      <c r="B41" s="677" t="s">
        <v>156</v>
      </c>
      <c r="C41" s="678">
        <f>SUM(C24:C40)</f>
        <v>233020</v>
      </c>
      <c r="D41" s="679">
        <f aca="true" t="shared" si="3" ref="D41:N41">SUM(D24:D40)</f>
        <v>697955</v>
      </c>
      <c r="E41" s="679">
        <f t="shared" si="3"/>
        <v>590398</v>
      </c>
      <c r="F41" s="679">
        <f t="shared" si="3"/>
        <v>147493</v>
      </c>
      <c r="G41" s="679">
        <f t="shared" si="3"/>
        <v>146936</v>
      </c>
      <c r="H41" s="679">
        <f t="shared" si="3"/>
        <v>155690</v>
      </c>
      <c r="I41" s="679">
        <f t="shared" si="3"/>
        <v>157138</v>
      </c>
      <c r="J41" s="679">
        <f t="shared" si="3"/>
        <v>145116</v>
      </c>
      <c r="K41" s="679">
        <f t="shared" si="3"/>
        <v>173785</v>
      </c>
      <c r="L41" s="679">
        <f t="shared" si="3"/>
        <v>178393</v>
      </c>
      <c r="M41" s="679">
        <f t="shared" si="3"/>
        <v>146915</v>
      </c>
      <c r="N41" s="680">
        <f t="shared" si="3"/>
        <v>171047</v>
      </c>
      <c r="O41" s="681">
        <f t="shared" si="2"/>
        <v>2943886</v>
      </c>
    </row>
    <row r="42" spans="2:15" ht="13.5" thickBot="1">
      <c r="B42" s="677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88"/>
      <c r="O42" s="681"/>
    </row>
    <row r="43" spans="2:15" ht="13.5" thickBot="1">
      <c r="B43" s="677" t="s">
        <v>666</v>
      </c>
      <c r="C43" s="678">
        <f>C21-C41</f>
        <v>-43044</v>
      </c>
      <c r="D43" s="678">
        <f aca="true" t="shared" si="4" ref="D43:N43">D21-D41</f>
        <v>426228</v>
      </c>
      <c r="E43" s="678">
        <f t="shared" si="4"/>
        <v>-363828</v>
      </c>
      <c r="F43" s="678">
        <f t="shared" si="4"/>
        <v>-20218</v>
      </c>
      <c r="G43" s="678">
        <f t="shared" si="4"/>
        <v>-11116</v>
      </c>
      <c r="H43" s="678">
        <f t="shared" si="4"/>
        <v>12525</v>
      </c>
      <c r="I43" s="678">
        <f t="shared" si="4"/>
        <v>-32608</v>
      </c>
      <c r="J43" s="678">
        <f t="shared" si="4"/>
        <v>-13286</v>
      </c>
      <c r="K43" s="678">
        <f t="shared" si="4"/>
        <v>70878</v>
      </c>
      <c r="L43" s="678">
        <f t="shared" si="4"/>
        <v>-3060</v>
      </c>
      <c r="M43" s="678">
        <f t="shared" si="4"/>
        <v>-22240</v>
      </c>
      <c r="N43" s="678">
        <f t="shared" si="4"/>
        <v>-29101</v>
      </c>
      <c r="O43" s="681">
        <f>SUM(C43:N43)</f>
        <v>-28870</v>
      </c>
    </row>
  </sheetData>
  <printOptions/>
  <pageMargins left="0.17" right="0.75" top="0.31" bottom="0.28" header="0.28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06">
      <selection activeCell="B122" sqref="B122:C122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40" t="s">
        <v>448</v>
      </c>
    </row>
    <row r="2" ht="12.75">
      <c r="C2" s="440"/>
    </row>
    <row r="3" spans="2:4" ht="12.75">
      <c r="B3" s="777" t="s">
        <v>449</v>
      </c>
      <c r="C3" s="777"/>
      <c r="D3" s="777"/>
    </row>
    <row r="4" ht="6.75" customHeight="1"/>
    <row r="5" spans="2:4" ht="12.75">
      <c r="B5" s="778" t="s">
        <v>450</v>
      </c>
      <c r="C5" s="778"/>
      <c r="D5" s="778"/>
    </row>
    <row r="6" spans="2:4" ht="12.75">
      <c r="B6" s="522"/>
      <c r="C6" s="522"/>
      <c r="D6" s="522"/>
    </row>
    <row r="7" ht="12.75">
      <c r="D7" s="197" t="s">
        <v>158</v>
      </c>
    </row>
    <row r="8" spans="2:4" ht="12.75">
      <c r="B8" s="779" t="s">
        <v>117</v>
      </c>
      <c r="C8" s="779"/>
      <c r="D8" s="523" t="s">
        <v>451</v>
      </c>
    </row>
    <row r="9" spans="2:4" ht="12.75">
      <c r="B9" s="354" t="s">
        <v>452</v>
      </c>
      <c r="C9" s="355" t="s">
        <v>453</v>
      </c>
      <c r="D9" s="356">
        <v>8284</v>
      </c>
    </row>
    <row r="10" spans="2:4" ht="12.75">
      <c r="B10" s="358"/>
      <c r="C10" s="359" t="s">
        <v>454</v>
      </c>
      <c r="D10" s="328">
        <v>2983</v>
      </c>
    </row>
    <row r="11" spans="2:4" ht="12.75">
      <c r="B11" s="358" t="s">
        <v>281</v>
      </c>
      <c r="C11" s="359" t="s">
        <v>455</v>
      </c>
      <c r="D11" s="328"/>
    </row>
    <row r="12" spans="2:4" ht="12.75">
      <c r="B12" s="358"/>
      <c r="C12" s="359" t="s">
        <v>456</v>
      </c>
      <c r="D12" s="328">
        <v>3300</v>
      </c>
    </row>
    <row r="13" spans="2:4" ht="12.75">
      <c r="B13" s="358"/>
      <c r="C13" s="359" t="s">
        <v>457</v>
      </c>
      <c r="D13" s="328">
        <v>5976</v>
      </c>
    </row>
    <row r="14" spans="2:4" ht="12.75">
      <c r="B14" s="358"/>
      <c r="C14" s="359" t="s">
        <v>458</v>
      </c>
      <c r="D14" s="328">
        <v>6385</v>
      </c>
    </row>
    <row r="15" spans="2:4" ht="12.75">
      <c r="B15" s="358"/>
      <c r="C15" s="359" t="s">
        <v>459</v>
      </c>
      <c r="D15" s="328">
        <v>4705</v>
      </c>
    </row>
    <row r="16" spans="2:4" ht="12.75">
      <c r="B16" s="358" t="s">
        <v>460</v>
      </c>
      <c r="C16" s="359" t="s">
        <v>461</v>
      </c>
      <c r="D16" s="328">
        <v>558</v>
      </c>
    </row>
    <row r="17" spans="2:4" ht="12.75">
      <c r="B17" s="358" t="s">
        <v>462</v>
      </c>
      <c r="C17" s="359" t="s">
        <v>463</v>
      </c>
      <c r="D17" s="328">
        <v>300</v>
      </c>
    </row>
    <row r="18" spans="2:4" ht="12.75">
      <c r="B18" s="358" t="s">
        <v>464</v>
      </c>
      <c r="C18" s="359" t="s">
        <v>465</v>
      </c>
      <c r="D18" s="328">
        <v>27922</v>
      </c>
    </row>
    <row r="19" spans="2:4" ht="12.75">
      <c r="B19" s="358" t="s">
        <v>466</v>
      </c>
      <c r="C19" s="359" t="s">
        <v>467</v>
      </c>
      <c r="D19" s="328">
        <v>6575</v>
      </c>
    </row>
    <row r="20" spans="2:4" ht="12.75">
      <c r="B20" s="358" t="s">
        <v>468</v>
      </c>
      <c r="C20" s="359" t="s">
        <v>469</v>
      </c>
      <c r="D20" s="328">
        <v>2460</v>
      </c>
    </row>
    <row r="21" spans="2:4" ht="12.75">
      <c r="B21" s="358" t="s">
        <v>470</v>
      </c>
      <c r="C21" s="359" t="s">
        <v>471</v>
      </c>
      <c r="D21" s="328"/>
    </row>
    <row r="22" spans="2:4" ht="12.75">
      <c r="B22" s="358"/>
      <c r="C22" s="359" t="s">
        <v>472</v>
      </c>
      <c r="D22" s="328">
        <v>33600</v>
      </c>
    </row>
    <row r="23" spans="2:4" ht="12.75">
      <c r="B23" s="358"/>
      <c r="C23" s="359" t="s">
        <v>473</v>
      </c>
      <c r="D23" s="328">
        <v>76300</v>
      </c>
    </row>
    <row r="24" spans="2:4" ht="12.75">
      <c r="B24" s="358"/>
      <c r="C24" s="359" t="s">
        <v>474</v>
      </c>
      <c r="D24" s="328">
        <v>10500</v>
      </c>
    </row>
    <row r="25" spans="2:4" ht="12.75">
      <c r="B25" s="358"/>
      <c r="C25" s="359" t="s">
        <v>475</v>
      </c>
      <c r="D25" s="328">
        <v>7840</v>
      </c>
    </row>
    <row r="26" spans="2:4" ht="12.75">
      <c r="B26" s="358" t="s">
        <v>476</v>
      </c>
      <c r="C26" s="359" t="s">
        <v>477</v>
      </c>
      <c r="D26" s="328">
        <v>31620</v>
      </c>
    </row>
    <row r="27" spans="2:4" ht="12.75">
      <c r="B27" s="358" t="s">
        <v>478</v>
      </c>
      <c r="C27" s="359" t="s">
        <v>479</v>
      </c>
      <c r="D27" s="328"/>
    </row>
    <row r="28" spans="2:4" ht="12.75">
      <c r="B28" s="358"/>
      <c r="C28" s="359" t="s">
        <v>480</v>
      </c>
      <c r="D28" s="328">
        <v>4250</v>
      </c>
    </row>
    <row r="29" spans="2:4" ht="12.75">
      <c r="B29" s="358"/>
      <c r="C29" s="359" t="s">
        <v>481</v>
      </c>
      <c r="D29" s="328">
        <v>12580</v>
      </c>
    </row>
    <row r="30" spans="2:4" ht="12.75">
      <c r="B30" s="358"/>
      <c r="C30" s="359" t="s">
        <v>482</v>
      </c>
      <c r="D30" s="328">
        <v>8670</v>
      </c>
    </row>
    <row r="31" spans="2:4" ht="12.75">
      <c r="B31" s="358"/>
      <c r="C31" s="359" t="s">
        <v>483</v>
      </c>
      <c r="D31" s="328">
        <v>5440</v>
      </c>
    </row>
    <row r="32" spans="2:4" ht="12.75">
      <c r="B32" s="358"/>
      <c r="C32" s="359" t="s">
        <v>484</v>
      </c>
      <c r="D32" s="328">
        <v>9520</v>
      </c>
    </row>
    <row r="33" spans="2:4" ht="12.75">
      <c r="B33" s="358"/>
      <c r="C33" s="359" t="s">
        <v>485</v>
      </c>
      <c r="D33" s="328">
        <v>23630</v>
      </c>
    </row>
    <row r="34" spans="2:4" ht="12.75">
      <c r="B34" s="358"/>
      <c r="C34" s="359" t="s">
        <v>486</v>
      </c>
      <c r="D34" s="328">
        <v>15300</v>
      </c>
    </row>
    <row r="35" spans="2:4" ht="12.75">
      <c r="B35" s="358"/>
      <c r="C35" s="359" t="s">
        <v>487</v>
      </c>
      <c r="D35" s="328">
        <v>20060</v>
      </c>
    </row>
    <row r="36" spans="2:4" ht="12.75">
      <c r="B36" s="358"/>
      <c r="C36" s="359" t="s">
        <v>488</v>
      </c>
      <c r="D36" s="328">
        <v>23290</v>
      </c>
    </row>
    <row r="37" spans="2:4" ht="12.75">
      <c r="B37" s="358"/>
      <c r="C37" s="359" t="s">
        <v>489</v>
      </c>
      <c r="D37" s="328">
        <v>15980</v>
      </c>
    </row>
    <row r="38" spans="2:4" ht="12.75">
      <c r="B38" s="358"/>
      <c r="C38" s="359" t="s">
        <v>490</v>
      </c>
      <c r="D38" s="328">
        <v>12070</v>
      </c>
    </row>
    <row r="39" spans="2:4" ht="12.75">
      <c r="B39" s="358"/>
      <c r="C39" s="359" t="s">
        <v>491</v>
      </c>
      <c r="D39" s="328">
        <v>0</v>
      </c>
    </row>
    <row r="40" spans="2:4" ht="12.75">
      <c r="B40" s="358"/>
      <c r="C40" s="359" t="s">
        <v>492</v>
      </c>
      <c r="D40" s="328">
        <v>15385</v>
      </c>
    </row>
    <row r="41" spans="2:4" ht="12.75">
      <c r="B41" s="358"/>
      <c r="C41" s="359" t="s">
        <v>493</v>
      </c>
      <c r="D41" s="328">
        <v>4335</v>
      </c>
    </row>
    <row r="42" spans="2:4" ht="12.75">
      <c r="B42" s="358"/>
      <c r="C42" s="359" t="s">
        <v>494</v>
      </c>
      <c r="D42" s="328">
        <v>3145</v>
      </c>
    </row>
    <row r="43" spans="2:4" ht="12.75">
      <c r="B43" s="358"/>
      <c r="C43" s="359" t="s">
        <v>495</v>
      </c>
      <c r="D43" s="328">
        <v>3740</v>
      </c>
    </row>
    <row r="44" spans="2:4" ht="12.75">
      <c r="B44" s="358"/>
      <c r="C44" s="359" t="s">
        <v>496</v>
      </c>
      <c r="D44" s="328">
        <v>6120</v>
      </c>
    </row>
    <row r="45" spans="2:4" ht="12.75">
      <c r="B45" s="358"/>
      <c r="C45" s="359" t="s">
        <v>497</v>
      </c>
      <c r="D45" s="328">
        <v>13515</v>
      </c>
    </row>
    <row r="46" spans="2:4" ht="12.75">
      <c r="B46" s="358"/>
      <c r="C46" s="359" t="s">
        <v>498</v>
      </c>
      <c r="D46" s="328">
        <v>14195</v>
      </c>
    </row>
    <row r="47" spans="2:4" ht="12.75">
      <c r="B47" s="358"/>
      <c r="C47" s="359" t="s">
        <v>499</v>
      </c>
      <c r="D47" s="328">
        <v>15470</v>
      </c>
    </row>
    <row r="48" spans="2:4" ht="12.75">
      <c r="B48" s="358"/>
      <c r="C48" s="359" t="s">
        <v>500</v>
      </c>
      <c r="D48" s="328">
        <v>12750</v>
      </c>
    </row>
    <row r="49" spans="2:4" ht="12.75">
      <c r="B49" s="358"/>
      <c r="C49" s="359" t="s">
        <v>501</v>
      </c>
      <c r="D49" s="328">
        <v>2040</v>
      </c>
    </row>
    <row r="50" spans="2:4" ht="12.75">
      <c r="B50" s="358" t="s">
        <v>478</v>
      </c>
      <c r="C50" s="359" t="s">
        <v>502</v>
      </c>
      <c r="D50" s="328">
        <v>2027</v>
      </c>
    </row>
    <row r="51" spans="2:4" ht="12.75">
      <c r="B51" s="358"/>
      <c r="C51" s="359" t="s">
        <v>503</v>
      </c>
      <c r="D51" s="328">
        <v>1717</v>
      </c>
    </row>
    <row r="52" spans="2:4" ht="12.75">
      <c r="B52" s="358"/>
      <c r="C52" s="359" t="s">
        <v>504</v>
      </c>
      <c r="D52" s="328">
        <v>8572</v>
      </c>
    </row>
    <row r="53" spans="2:4" ht="12.75">
      <c r="B53" s="358"/>
      <c r="C53" s="359" t="s">
        <v>505</v>
      </c>
      <c r="D53" s="328">
        <v>553</v>
      </c>
    </row>
    <row r="54" spans="2:4" ht="12.75">
      <c r="B54" s="358"/>
      <c r="C54" s="359" t="s">
        <v>506</v>
      </c>
      <c r="D54" s="328">
        <v>1075</v>
      </c>
    </row>
    <row r="55" spans="2:4" ht="12.75">
      <c r="B55" s="358"/>
      <c r="C55" s="359" t="s">
        <v>507</v>
      </c>
      <c r="D55" s="328">
        <v>933</v>
      </c>
    </row>
    <row r="56" spans="2:4" ht="12.75">
      <c r="B56" s="358"/>
      <c r="C56" s="359" t="s">
        <v>508</v>
      </c>
      <c r="D56" s="328">
        <v>2539</v>
      </c>
    </row>
    <row r="57" spans="2:4" ht="12.75">
      <c r="B57" s="358"/>
      <c r="C57" s="359" t="s">
        <v>509</v>
      </c>
      <c r="D57" s="328">
        <v>3763</v>
      </c>
    </row>
    <row r="58" spans="2:4" ht="13.5" thickBot="1">
      <c r="B58" s="624"/>
      <c r="C58" s="625" t="s">
        <v>510</v>
      </c>
      <c r="D58" s="626">
        <v>418</v>
      </c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3.5" thickBot="1">
      <c r="B65" s="627"/>
      <c r="C65" s="627"/>
      <c r="D65" s="627"/>
      <c r="E65" s="3"/>
    </row>
    <row r="66" spans="2:4" ht="13.5" thickBot="1">
      <c r="B66" s="782" t="s">
        <v>117</v>
      </c>
      <c r="C66" s="782"/>
      <c r="D66" s="524" t="s">
        <v>451</v>
      </c>
    </row>
    <row r="67" spans="2:4" ht="12.75">
      <c r="B67" s="358" t="s">
        <v>478</v>
      </c>
      <c r="C67" s="359" t="s">
        <v>511</v>
      </c>
      <c r="D67" s="328">
        <v>997</v>
      </c>
    </row>
    <row r="68" spans="2:4" ht="12.75">
      <c r="B68" s="358"/>
      <c r="C68" s="359" t="s">
        <v>512</v>
      </c>
      <c r="D68" s="328">
        <v>510</v>
      </c>
    </row>
    <row r="69" spans="2:4" ht="12.75">
      <c r="B69" s="358"/>
      <c r="C69" s="359" t="s">
        <v>513</v>
      </c>
      <c r="D69" s="328">
        <v>320</v>
      </c>
    </row>
    <row r="70" spans="2:4" ht="12.75">
      <c r="B70" s="358"/>
      <c r="C70" s="359" t="s">
        <v>514</v>
      </c>
      <c r="D70" s="328">
        <v>160</v>
      </c>
    </row>
    <row r="71" spans="2:4" ht="12.75">
      <c r="B71" s="358"/>
      <c r="C71" s="359" t="s">
        <v>515</v>
      </c>
      <c r="D71" s="328">
        <v>256</v>
      </c>
    </row>
    <row r="72" spans="2:4" ht="12.75">
      <c r="B72" s="358"/>
      <c r="C72" s="359" t="s">
        <v>516</v>
      </c>
      <c r="D72" s="328">
        <v>0</v>
      </c>
    </row>
    <row r="73" spans="2:4" ht="12.75">
      <c r="B73" s="358"/>
      <c r="C73" s="359" t="s">
        <v>517</v>
      </c>
      <c r="D73" s="328">
        <v>3712</v>
      </c>
    </row>
    <row r="74" spans="2:4" ht="12.75">
      <c r="B74" s="358"/>
      <c r="C74" s="359" t="s">
        <v>518</v>
      </c>
      <c r="D74" s="328">
        <v>1088</v>
      </c>
    </row>
    <row r="75" spans="2:4" ht="12.75">
      <c r="B75" s="358"/>
      <c r="C75" s="359" t="s">
        <v>519</v>
      </c>
      <c r="D75" s="328">
        <v>0</v>
      </c>
    </row>
    <row r="76" spans="2:4" ht="12.75">
      <c r="B76" s="358"/>
      <c r="C76" s="359" t="s">
        <v>520</v>
      </c>
      <c r="D76" s="328">
        <v>624</v>
      </c>
    </row>
    <row r="77" spans="2:4" ht="12.75">
      <c r="B77" s="358"/>
      <c r="C77" s="359" t="s">
        <v>521</v>
      </c>
      <c r="D77" s="328">
        <v>0</v>
      </c>
    </row>
    <row r="78" spans="2:4" ht="12.75">
      <c r="B78" s="358"/>
      <c r="C78" s="359" t="s">
        <v>522</v>
      </c>
      <c r="D78" s="328">
        <v>1478</v>
      </c>
    </row>
    <row r="79" spans="2:4" ht="12.75">
      <c r="B79" s="358"/>
      <c r="C79" s="359" t="s">
        <v>523</v>
      </c>
      <c r="D79" s="328">
        <v>715</v>
      </c>
    </row>
    <row r="80" spans="2:4" ht="12.75">
      <c r="B80" s="358"/>
      <c r="C80" s="359" t="s">
        <v>524</v>
      </c>
      <c r="D80" s="328"/>
    </row>
    <row r="81" spans="2:4" ht="12.75">
      <c r="B81" s="358"/>
      <c r="C81" s="359" t="s">
        <v>525</v>
      </c>
      <c r="D81" s="328">
        <v>4360</v>
      </c>
    </row>
    <row r="82" spans="2:4" ht="12.75">
      <c r="B82" s="358"/>
      <c r="C82" s="359" t="s">
        <v>526</v>
      </c>
      <c r="D82" s="328">
        <v>2712</v>
      </c>
    </row>
    <row r="83" spans="2:4" ht="12.75">
      <c r="B83" s="358"/>
      <c r="C83" s="359" t="s">
        <v>527</v>
      </c>
      <c r="D83" s="328">
        <v>1020</v>
      </c>
    </row>
    <row r="84" spans="2:4" ht="12.75">
      <c r="B84" s="358"/>
      <c r="C84" s="359" t="s">
        <v>528</v>
      </c>
      <c r="D84" s="328">
        <v>795</v>
      </c>
    </row>
    <row r="85" spans="2:4" ht="12.75">
      <c r="B85" s="358" t="s">
        <v>529</v>
      </c>
      <c r="C85" s="359" t="s">
        <v>530</v>
      </c>
      <c r="D85" s="328">
        <v>5243</v>
      </c>
    </row>
    <row r="86" spans="2:4" ht="12.75">
      <c r="B86" s="358"/>
      <c r="C86" s="359" t="s">
        <v>531</v>
      </c>
      <c r="D86" s="328">
        <v>2622</v>
      </c>
    </row>
    <row r="87" spans="2:4" ht="12.75">
      <c r="B87" s="358"/>
      <c r="C87" s="359" t="s">
        <v>532</v>
      </c>
      <c r="D87" s="328">
        <v>1090</v>
      </c>
    </row>
    <row r="88" spans="2:4" ht="12.75">
      <c r="B88" s="360"/>
      <c r="C88" s="361" t="s">
        <v>533</v>
      </c>
      <c r="D88" s="332">
        <v>3230</v>
      </c>
    </row>
    <row r="89" spans="2:4" ht="12.75">
      <c r="B89" s="771" t="s">
        <v>534</v>
      </c>
      <c r="C89" s="771"/>
      <c r="D89" s="335">
        <v>523322</v>
      </c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733" t="s">
        <v>535</v>
      </c>
      <c r="C92" s="73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2:4" ht="12.75">
      <c r="B95" s="771" t="s">
        <v>117</v>
      </c>
      <c r="C95" s="771"/>
      <c r="D95" s="523" t="s">
        <v>451</v>
      </c>
    </row>
    <row r="96" spans="2:4" ht="12.75">
      <c r="B96" s="374" t="s">
        <v>452</v>
      </c>
      <c r="C96" s="375" t="s">
        <v>536</v>
      </c>
      <c r="D96" s="326">
        <v>1162</v>
      </c>
    </row>
    <row r="97" spans="2:4" ht="12.75">
      <c r="B97" s="358" t="s">
        <v>537</v>
      </c>
      <c r="C97" s="359" t="s">
        <v>538</v>
      </c>
      <c r="D97" s="328">
        <v>5369</v>
      </c>
    </row>
    <row r="98" spans="2:4" ht="12.75">
      <c r="B98" s="358" t="s">
        <v>464</v>
      </c>
      <c r="C98" s="359" t="s">
        <v>539</v>
      </c>
      <c r="D98" s="328">
        <v>451</v>
      </c>
    </row>
    <row r="99" spans="2:4" ht="12.75">
      <c r="B99" s="360" t="s">
        <v>466</v>
      </c>
      <c r="C99" s="361" t="s">
        <v>540</v>
      </c>
      <c r="D99" s="332">
        <v>17930</v>
      </c>
    </row>
    <row r="100" spans="2:4" ht="12.75">
      <c r="B100" s="771" t="s">
        <v>534</v>
      </c>
      <c r="C100" s="771"/>
      <c r="D100" s="335">
        <v>24912</v>
      </c>
    </row>
    <row r="101" spans="2:4" ht="12.75">
      <c r="B101" s="498"/>
      <c r="C101" s="499"/>
      <c r="D101" s="342"/>
    </row>
    <row r="102" spans="2:4" ht="12.75">
      <c r="B102" s="771" t="s">
        <v>541</v>
      </c>
      <c r="C102" s="771"/>
      <c r="D102" s="335">
        <v>59698</v>
      </c>
    </row>
    <row r="103" spans="2:4" ht="12.75">
      <c r="B103" s="407"/>
      <c r="C103" s="408"/>
      <c r="D103" s="346"/>
    </row>
    <row r="104" spans="2:4" ht="12.75">
      <c r="B104" s="771" t="s">
        <v>270</v>
      </c>
      <c r="C104" s="771"/>
      <c r="D104" s="335">
        <v>43316</v>
      </c>
    </row>
    <row r="105" spans="1:4" ht="12.75">
      <c r="A105" s="35"/>
      <c r="B105" s="39"/>
      <c r="C105" s="39"/>
      <c r="D105" s="26"/>
    </row>
    <row r="106" spans="2:4" ht="13.5" thickBot="1">
      <c r="B106" s="773" t="s">
        <v>117</v>
      </c>
      <c r="C106" s="773"/>
      <c r="D106" s="524" t="s">
        <v>451</v>
      </c>
    </row>
    <row r="107" spans="2:4" ht="13.5" thickBot="1">
      <c r="B107" s="614"/>
      <c r="C107" s="614"/>
      <c r="D107" s="615"/>
    </row>
    <row r="108" spans="1:5" ht="13.5" thickBot="1">
      <c r="A108" s="3"/>
      <c r="B108" s="774" t="s">
        <v>542</v>
      </c>
      <c r="C108" s="775"/>
      <c r="D108" s="617"/>
      <c r="E108" s="3"/>
    </row>
    <row r="109" spans="2:4" ht="13.5" thickBot="1">
      <c r="B109" s="614"/>
      <c r="C109" s="614"/>
      <c r="D109" s="616"/>
    </row>
    <row r="110" spans="2:4" ht="12.75">
      <c r="B110" s="525"/>
      <c r="C110" s="16" t="s">
        <v>278</v>
      </c>
      <c r="D110" s="365">
        <v>5421</v>
      </c>
    </row>
    <row r="111" spans="2:4" ht="12.75">
      <c r="B111" s="525"/>
      <c r="C111" s="16" t="s">
        <v>279</v>
      </c>
      <c r="D111" s="17">
        <v>652</v>
      </c>
    </row>
    <row r="112" spans="2:4" ht="12.75">
      <c r="B112" s="525"/>
      <c r="C112" s="33" t="s">
        <v>558</v>
      </c>
      <c r="D112" s="22">
        <v>472</v>
      </c>
    </row>
    <row r="113" spans="2:4" ht="12.75">
      <c r="B113" s="525"/>
      <c r="C113" s="33" t="s">
        <v>559</v>
      </c>
      <c r="D113" s="22">
        <v>449</v>
      </c>
    </row>
    <row r="114" spans="2:4" ht="12.75">
      <c r="B114" s="525"/>
      <c r="C114" s="33" t="s">
        <v>560</v>
      </c>
      <c r="D114" s="22">
        <v>56</v>
      </c>
    </row>
    <row r="115" spans="2:4" ht="12.75">
      <c r="B115" s="525"/>
      <c r="C115" s="33" t="s">
        <v>561</v>
      </c>
      <c r="D115" s="22">
        <v>1739</v>
      </c>
    </row>
    <row r="116" spans="2:4" ht="12.75">
      <c r="B116" s="525"/>
      <c r="C116" s="33" t="s">
        <v>562</v>
      </c>
      <c r="D116" s="22">
        <v>40519</v>
      </c>
    </row>
    <row r="117" spans="2:4" ht="13.5" thickBot="1">
      <c r="B117" s="771" t="s">
        <v>534</v>
      </c>
      <c r="C117" s="771"/>
      <c r="D117" s="335">
        <f>SUM(D110:D116)</f>
        <v>49308</v>
      </c>
    </row>
    <row r="118" spans="2:4" ht="13.5" thickBot="1">
      <c r="B118" s="618"/>
      <c r="C118" s="619"/>
      <c r="D118" s="346"/>
    </row>
    <row r="119" spans="1:5" ht="13.5" thickBot="1">
      <c r="A119" s="3"/>
      <c r="B119" s="774" t="s">
        <v>563</v>
      </c>
      <c r="C119" s="776"/>
      <c r="D119" s="3"/>
      <c r="E119" s="3"/>
    </row>
    <row r="120" spans="2:4" ht="13.5" thickBot="1">
      <c r="B120" s="614"/>
      <c r="C120" s="339" t="s">
        <v>564</v>
      </c>
      <c r="D120" s="620">
        <v>33744</v>
      </c>
    </row>
    <row r="121" spans="2:4" ht="13.5" thickBot="1">
      <c r="B121" s="622"/>
      <c r="C121" s="623"/>
      <c r="D121" s="621"/>
    </row>
    <row r="122" spans="2:4" ht="13.5" thickBot="1">
      <c r="B122" s="780" t="s">
        <v>543</v>
      </c>
      <c r="C122" s="781"/>
      <c r="D122" s="526">
        <v>0</v>
      </c>
    </row>
    <row r="123" spans="2:4" ht="13.5" thickBot="1">
      <c r="B123" s="407"/>
      <c r="C123" s="408"/>
      <c r="D123" s="346"/>
    </row>
    <row r="124" spans="2:4" ht="12.75">
      <c r="B124" s="771" t="s">
        <v>287</v>
      </c>
      <c r="C124" s="771"/>
      <c r="D124" s="335">
        <v>6000</v>
      </c>
    </row>
    <row r="125" spans="2:4" ht="12.75">
      <c r="B125" s="407"/>
      <c r="C125" s="408"/>
      <c r="D125" s="346"/>
    </row>
    <row r="126" spans="2:4" ht="12.75">
      <c r="B126" s="772" t="s">
        <v>544</v>
      </c>
      <c r="C126" s="772"/>
      <c r="D126" s="526">
        <f>SUM(D89,D100,D102,D104,D117,D124,D120,D122)</f>
        <v>740300</v>
      </c>
    </row>
  </sheetData>
  <mergeCells count="17">
    <mergeCell ref="B3:D3"/>
    <mergeCell ref="B5:D5"/>
    <mergeCell ref="B8:C8"/>
    <mergeCell ref="B122:C122"/>
    <mergeCell ref="B66:C66"/>
    <mergeCell ref="B89:C89"/>
    <mergeCell ref="B92:C92"/>
    <mergeCell ref="B95:C95"/>
    <mergeCell ref="B100:C100"/>
    <mergeCell ref="B124:C124"/>
    <mergeCell ref="B126:C126"/>
    <mergeCell ref="B102:C102"/>
    <mergeCell ref="B104:C104"/>
    <mergeCell ref="B106:C106"/>
    <mergeCell ref="B108:C108"/>
    <mergeCell ref="B119:C119"/>
    <mergeCell ref="B117:C117"/>
  </mergeCells>
  <printOptions/>
  <pageMargins left="0.7479166666666667" right="0.7479166666666667" top="0.47" bottom="0.16" header="0.5118055555555556" footer="0.1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4">
      <selection activeCell="I24" sqref="I24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8.625" style="0" customWidth="1"/>
    <col min="6" max="6" width="36.375" style="0" customWidth="1"/>
    <col min="7" max="8" width="9.25390625" style="0" customWidth="1"/>
    <col min="9" max="10" width="10.00390625" style="0" customWidth="1"/>
  </cols>
  <sheetData>
    <row r="1" spans="7:10" ht="12.75">
      <c r="G1" s="727" t="s">
        <v>49</v>
      </c>
      <c r="H1" s="727"/>
      <c r="I1" s="1"/>
      <c r="J1" s="1"/>
    </row>
    <row r="3" spans="2:10" ht="12.75">
      <c r="B3" s="728" t="s">
        <v>50</v>
      </c>
      <c r="C3" s="728"/>
      <c r="D3" s="728"/>
      <c r="E3" s="728"/>
      <c r="F3" s="728"/>
      <c r="G3" s="728"/>
      <c r="H3" s="728"/>
      <c r="I3" s="2"/>
      <c r="J3" s="2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9:10" ht="12.75">
      <c r="I5" s="11"/>
      <c r="J5" s="11"/>
    </row>
    <row r="6" spans="1:11" ht="24">
      <c r="A6" s="7" t="s">
        <v>2</v>
      </c>
      <c r="B6" s="8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12" t="s">
        <v>9</v>
      </c>
      <c r="B7" s="15">
        <v>285503</v>
      </c>
      <c r="C7" s="15">
        <v>287674</v>
      </c>
      <c r="D7" s="15">
        <v>308737</v>
      </c>
      <c r="E7" s="15">
        <v>308647</v>
      </c>
      <c r="F7" s="14" t="s">
        <v>10</v>
      </c>
      <c r="G7" s="15">
        <v>951323</v>
      </c>
      <c r="H7" s="15">
        <v>984937</v>
      </c>
      <c r="I7" s="15">
        <v>866709</v>
      </c>
      <c r="J7" s="15">
        <v>867672</v>
      </c>
      <c r="K7" s="31"/>
    </row>
    <row r="8" spans="1:11" ht="12.75">
      <c r="A8" s="16" t="s">
        <v>11</v>
      </c>
      <c r="B8" s="19">
        <v>245500</v>
      </c>
      <c r="C8" s="19">
        <v>245500</v>
      </c>
      <c r="D8" s="19">
        <v>272300</v>
      </c>
      <c r="E8" s="19">
        <v>272300</v>
      </c>
      <c r="F8" s="18" t="s">
        <v>12</v>
      </c>
      <c r="G8" s="19">
        <v>293368</v>
      </c>
      <c r="H8" s="19">
        <v>303334</v>
      </c>
      <c r="I8" s="19">
        <v>277084</v>
      </c>
      <c r="J8" s="19">
        <v>277337</v>
      </c>
      <c r="K8" s="31"/>
    </row>
    <row r="9" spans="1:11" ht="12.75">
      <c r="A9" s="16" t="s">
        <v>13</v>
      </c>
      <c r="B9" s="19">
        <v>700</v>
      </c>
      <c r="C9" s="19">
        <v>700</v>
      </c>
      <c r="D9" s="19">
        <v>1500</v>
      </c>
      <c r="E9" s="19">
        <v>1500</v>
      </c>
      <c r="F9" s="18" t="s">
        <v>51</v>
      </c>
      <c r="G9" s="19">
        <v>575790</v>
      </c>
      <c r="H9" s="19">
        <v>608349</v>
      </c>
      <c r="I9" s="19">
        <v>547131</v>
      </c>
      <c r="J9" s="19">
        <v>608920</v>
      </c>
      <c r="K9" s="31"/>
    </row>
    <row r="10" spans="1:11" ht="12.75">
      <c r="A10" s="16" t="s">
        <v>15</v>
      </c>
      <c r="B10" s="19">
        <v>3546</v>
      </c>
      <c r="C10" s="19">
        <v>3546</v>
      </c>
      <c r="D10" s="19">
        <v>5446</v>
      </c>
      <c r="E10" s="19">
        <v>5446</v>
      </c>
      <c r="F10" s="18" t="s">
        <v>16</v>
      </c>
      <c r="G10" s="19">
        <v>3500</v>
      </c>
      <c r="H10" s="19">
        <v>27792</v>
      </c>
      <c r="I10" s="19">
        <v>19800</v>
      </c>
      <c r="J10" s="17">
        <v>20846</v>
      </c>
      <c r="K10" s="31"/>
    </row>
    <row r="11" spans="1:11" ht="12.75">
      <c r="A11" s="16" t="s">
        <v>17</v>
      </c>
      <c r="B11" s="19">
        <v>274855</v>
      </c>
      <c r="C11" s="19">
        <v>264971</v>
      </c>
      <c r="D11" s="19">
        <v>130514</v>
      </c>
      <c r="E11" s="19">
        <v>130514</v>
      </c>
      <c r="F11" s="18" t="s">
        <v>18</v>
      </c>
      <c r="G11" s="19">
        <v>17400</v>
      </c>
      <c r="H11" s="19">
        <v>17500</v>
      </c>
      <c r="I11" s="19">
        <v>18025</v>
      </c>
      <c r="J11" s="17">
        <v>18475</v>
      </c>
      <c r="K11" s="31"/>
    </row>
    <row r="12" spans="1:11" ht="12.75">
      <c r="A12" s="16" t="s">
        <v>19</v>
      </c>
      <c r="B12" s="19">
        <v>0</v>
      </c>
      <c r="C12" s="19">
        <v>0</v>
      </c>
      <c r="D12" s="19">
        <v>0</v>
      </c>
      <c r="E12" s="19">
        <v>4643</v>
      </c>
      <c r="F12" s="18" t="s">
        <v>20</v>
      </c>
      <c r="G12" s="19">
        <v>23225</v>
      </c>
      <c r="H12" s="19">
        <v>23498</v>
      </c>
      <c r="I12" s="19">
        <v>23971</v>
      </c>
      <c r="J12" s="19">
        <v>25608</v>
      </c>
      <c r="K12" s="31"/>
    </row>
    <row r="13" spans="1:11" ht="12.75">
      <c r="A13" s="16" t="s">
        <v>21</v>
      </c>
      <c r="B13" s="19">
        <v>634629</v>
      </c>
      <c r="C13" s="19">
        <v>633789</v>
      </c>
      <c r="D13" s="19">
        <v>486050</v>
      </c>
      <c r="E13" s="19">
        <v>489929</v>
      </c>
      <c r="F13" s="18" t="s">
        <v>22</v>
      </c>
      <c r="G13" s="19">
        <v>827</v>
      </c>
      <c r="H13" s="19">
        <v>827</v>
      </c>
      <c r="I13" s="19">
        <v>1887</v>
      </c>
      <c r="J13" s="19">
        <v>3176</v>
      </c>
      <c r="K13" s="31"/>
    </row>
    <row r="14" spans="1:11" ht="12.75">
      <c r="A14" s="16" t="s">
        <v>23</v>
      </c>
      <c r="B14" s="19">
        <v>17500</v>
      </c>
      <c r="C14" s="19">
        <v>17500</v>
      </c>
      <c r="D14" s="19">
        <v>17000</v>
      </c>
      <c r="E14" s="19">
        <v>17000</v>
      </c>
      <c r="F14" s="18" t="s">
        <v>24</v>
      </c>
      <c r="G14" s="19">
        <v>19500</v>
      </c>
      <c r="H14" s="19">
        <v>28433</v>
      </c>
      <c r="I14" s="19">
        <v>9500</v>
      </c>
      <c r="J14" s="19">
        <v>9500</v>
      </c>
      <c r="K14" s="31"/>
    </row>
    <row r="15" spans="1:11" ht="12.75">
      <c r="A15" s="16" t="s">
        <v>35</v>
      </c>
      <c r="B15" s="19">
        <v>500</v>
      </c>
      <c r="C15" s="19">
        <v>500</v>
      </c>
      <c r="D15" s="19">
        <v>450</v>
      </c>
      <c r="E15" s="19">
        <v>450</v>
      </c>
      <c r="F15" s="18" t="s">
        <v>34</v>
      </c>
      <c r="G15" s="19">
        <v>0</v>
      </c>
      <c r="H15" s="19">
        <v>0</v>
      </c>
      <c r="I15" s="19">
        <v>0</v>
      </c>
      <c r="J15" s="19">
        <v>0</v>
      </c>
      <c r="K15" s="32"/>
    </row>
    <row r="16" spans="1:11" ht="12.75">
      <c r="A16" s="16" t="s">
        <v>37</v>
      </c>
      <c r="B16" s="19">
        <v>590</v>
      </c>
      <c r="C16" s="19">
        <v>47976</v>
      </c>
      <c r="D16" s="19">
        <v>2050</v>
      </c>
      <c r="E16" s="19">
        <v>59670</v>
      </c>
      <c r="F16" s="18" t="s">
        <v>38</v>
      </c>
      <c r="G16" s="19">
        <v>6085</v>
      </c>
      <c r="H16" s="19">
        <v>1900</v>
      </c>
      <c r="I16" s="19">
        <v>550</v>
      </c>
      <c r="J16" s="19">
        <v>5481</v>
      </c>
      <c r="K16" s="3"/>
    </row>
    <row r="17" spans="1:11" ht="12.75">
      <c r="A17" s="16" t="s">
        <v>39</v>
      </c>
      <c r="B17" s="19">
        <v>446785</v>
      </c>
      <c r="C17" s="19">
        <v>481284</v>
      </c>
      <c r="D17" s="19">
        <v>580039</v>
      </c>
      <c r="E17" s="19">
        <v>623034</v>
      </c>
      <c r="F17" s="18" t="s">
        <v>40</v>
      </c>
      <c r="G17" s="19"/>
      <c r="H17" s="19"/>
      <c r="I17" s="19"/>
      <c r="J17" s="19"/>
      <c r="K17" s="3"/>
    </row>
    <row r="18" spans="1:11" ht="12.75">
      <c r="A18" s="16"/>
      <c r="B18" s="19"/>
      <c r="C18" s="19"/>
      <c r="D18" s="19"/>
      <c r="E18" s="19"/>
      <c r="F18" s="18" t="s">
        <v>42</v>
      </c>
      <c r="G18" s="19">
        <v>226096</v>
      </c>
      <c r="H18" s="19">
        <v>226096</v>
      </c>
      <c r="I18" s="19">
        <v>317000</v>
      </c>
      <c r="J18" s="19">
        <v>317000</v>
      </c>
      <c r="K18" s="3"/>
    </row>
    <row r="19" spans="1:10" ht="12.75">
      <c r="A19" s="19"/>
      <c r="B19" s="19"/>
      <c r="C19" s="19"/>
      <c r="D19" s="19"/>
      <c r="E19" s="19"/>
      <c r="F19" s="18"/>
      <c r="G19" s="19"/>
      <c r="H19" s="19"/>
      <c r="I19" s="19"/>
      <c r="J19" s="19"/>
    </row>
    <row r="20" spans="1:10" ht="12.75">
      <c r="A20" s="33"/>
      <c r="B20" s="34"/>
      <c r="C20" s="34"/>
      <c r="D20" s="34"/>
      <c r="E20" s="34"/>
      <c r="F20" s="35"/>
      <c r="G20" s="34"/>
      <c r="H20" s="34"/>
      <c r="I20" s="34"/>
      <c r="J20" s="34"/>
    </row>
    <row r="21" spans="1:10" ht="12.75">
      <c r="A21" s="25" t="s">
        <v>45</v>
      </c>
      <c r="B21" s="25">
        <f>SUM(B7:B20)</f>
        <v>1910108</v>
      </c>
      <c r="C21" s="25">
        <f>SUM(C7:C20)</f>
        <v>1983440</v>
      </c>
      <c r="D21" s="25">
        <f>SUM(D7:D20)</f>
        <v>1804086</v>
      </c>
      <c r="E21" s="25">
        <f>SUM(E7:E20)</f>
        <v>1913133</v>
      </c>
      <c r="F21" s="25" t="s">
        <v>46</v>
      </c>
      <c r="G21" s="25">
        <f>SUM(G7:G20)</f>
        <v>2117114</v>
      </c>
      <c r="H21" s="25">
        <f>SUM(H7:H20)</f>
        <v>2222666</v>
      </c>
      <c r="I21" s="25">
        <f>SUM(I7:I20)</f>
        <v>2081657</v>
      </c>
      <c r="J21" s="25">
        <f>SUM(J7:J20)</f>
        <v>2154015</v>
      </c>
    </row>
    <row r="22" spans="1:5" ht="12.75">
      <c r="A22" s="25" t="s">
        <v>47</v>
      </c>
      <c r="B22" s="25">
        <v>207006</v>
      </c>
      <c r="C22" s="25">
        <v>239226</v>
      </c>
      <c r="D22" s="25">
        <f>I21-D21</f>
        <v>277571</v>
      </c>
      <c r="E22" s="25">
        <f>J21-E21</f>
        <v>240882</v>
      </c>
    </row>
    <row r="23" spans="1:5" ht="12.75">
      <c r="A23" s="29" t="s">
        <v>52</v>
      </c>
      <c r="B23" s="30">
        <v>281082</v>
      </c>
      <c r="C23" s="30">
        <v>317000</v>
      </c>
      <c r="D23" s="30">
        <f>0+mérl_!D29</f>
        <v>28870</v>
      </c>
      <c r="E23" s="30">
        <f>0+mérl_!E29</f>
        <v>28870</v>
      </c>
    </row>
  </sheetData>
  <mergeCells count="2">
    <mergeCell ref="G1:H1"/>
    <mergeCell ref="B3:H3"/>
  </mergeCells>
  <printOptions/>
  <pageMargins left="0.16" right="0.18" top="0.9840277777777778" bottom="0.9840277777777778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6" sqref="A6:A2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10.00390625" style="0" customWidth="1"/>
  </cols>
  <sheetData>
    <row r="1" spans="8:10" ht="12.75">
      <c r="H1" s="727" t="s">
        <v>53</v>
      </c>
      <c r="I1" s="727"/>
      <c r="J1" s="1"/>
    </row>
    <row r="3" ht="12.75">
      <c r="B3" s="36" t="s">
        <v>54</v>
      </c>
    </row>
    <row r="5" ht="16.5" customHeight="1" thickBot="1">
      <c r="K5" s="37"/>
    </row>
    <row r="6" spans="1:11" ht="24.75" thickBot="1">
      <c r="A6" s="692" t="s">
        <v>2</v>
      </c>
      <c r="B6" s="6" t="s">
        <v>3</v>
      </c>
      <c r="C6" s="9" t="s">
        <v>4</v>
      </c>
      <c r="D6" s="9" t="s">
        <v>8</v>
      </c>
      <c r="E6" s="9" t="s">
        <v>6</v>
      </c>
      <c r="F6" s="10" t="s">
        <v>7</v>
      </c>
      <c r="G6" s="8" t="s">
        <v>3</v>
      </c>
      <c r="H6" s="9" t="s">
        <v>4</v>
      </c>
      <c r="I6" s="9" t="s">
        <v>8</v>
      </c>
      <c r="J6" s="9" t="s">
        <v>6</v>
      </c>
      <c r="K6" s="31"/>
    </row>
    <row r="7" spans="1:11" ht="12.75">
      <c r="A7" s="693" t="s">
        <v>55</v>
      </c>
      <c r="B7" s="690">
        <v>21500</v>
      </c>
      <c r="C7" s="15">
        <v>21500</v>
      </c>
      <c r="D7" s="15">
        <v>21500</v>
      </c>
      <c r="E7" s="15">
        <v>21500</v>
      </c>
      <c r="F7" s="18" t="s">
        <v>24</v>
      </c>
      <c r="G7" s="15">
        <v>16718</v>
      </c>
      <c r="H7" s="15">
        <v>16718</v>
      </c>
      <c r="I7" s="15">
        <v>44071</v>
      </c>
      <c r="J7" s="15">
        <v>44071</v>
      </c>
      <c r="K7" s="31"/>
    </row>
    <row r="8" spans="1:11" ht="12.75">
      <c r="A8" s="693" t="s">
        <v>56</v>
      </c>
      <c r="B8" s="327">
        <v>8252</v>
      </c>
      <c r="C8" s="19">
        <v>8252</v>
      </c>
      <c r="D8" s="19"/>
      <c r="E8" s="19"/>
      <c r="F8" s="18" t="s">
        <v>26</v>
      </c>
      <c r="G8" s="19">
        <v>11666</v>
      </c>
      <c r="H8" s="19">
        <v>20944</v>
      </c>
      <c r="I8" s="19">
        <v>19483</v>
      </c>
      <c r="J8" s="19">
        <v>19483</v>
      </c>
      <c r="K8" s="31"/>
    </row>
    <row r="9" spans="1:11" ht="12.75">
      <c r="A9" s="693" t="s">
        <v>25</v>
      </c>
      <c r="B9" s="327">
        <v>28900</v>
      </c>
      <c r="C9" s="19">
        <v>28900</v>
      </c>
      <c r="D9" s="19">
        <v>65500</v>
      </c>
      <c r="E9" s="19">
        <v>65500</v>
      </c>
      <c r="F9" s="18" t="s">
        <v>28</v>
      </c>
      <c r="G9" s="19">
        <v>98349</v>
      </c>
      <c r="H9" s="19">
        <v>118281</v>
      </c>
      <c r="I9" s="19">
        <v>112782</v>
      </c>
      <c r="J9" s="19">
        <v>149471</v>
      </c>
      <c r="K9" s="31"/>
    </row>
    <row r="10" spans="1:11" ht="12.75">
      <c r="A10" s="694" t="s">
        <v>27</v>
      </c>
      <c r="B10" s="327">
        <v>0</v>
      </c>
      <c r="C10" s="19">
        <v>0</v>
      </c>
      <c r="D10" s="19">
        <v>0</v>
      </c>
      <c r="E10" s="19">
        <v>0</v>
      </c>
      <c r="F10" s="18" t="s">
        <v>30</v>
      </c>
      <c r="G10" s="19">
        <v>6500</v>
      </c>
      <c r="H10" s="19">
        <v>6500</v>
      </c>
      <c r="I10" s="19">
        <v>0</v>
      </c>
      <c r="J10" s="19">
        <v>0</v>
      </c>
      <c r="K10" s="31"/>
    </row>
    <row r="11" spans="1:11" ht="12.75">
      <c r="A11" s="693" t="s">
        <v>29</v>
      </c>
      <c r="B11" s="327">
        <v>0</v>
      </c>
      <c r="C11" s="19">
        <v>0</v>
      </c>
      <c r="D11" s="19">
        <v>0</v>
      </c>
      <c r="E11" s="19">
        <v>0</v>
      </c>
      <c r="F11" s="18" t="s">
        <v>32</v>
      </c>
      <c r="G11" s="19">
        <v>11700</v>
      </c>
      <c r="H11" s="19">
        <v>11700</v>
      </c>
      <c r="I11" s="19">
        <v>0</v>
      </c>
      <c r="J11" s="19">
        <v>0</v>
      </c>
      <c r="K11" s="31"/>
    </row>
    <row r="12" spans="1:11" ht="12.75">
      <c r="A12" s="693" t="s">
        <v>31</v>
      </c>
      <c r="B12" s="327">
        <v>17800</v>
      </c>
      <c r="C12" s="19">
        <v>17800</v>
      </c>
      <c r="D12" s="19">
        <v>9678</v>
      </c>
      <c r="E12" s="19">
        <v>9678</v>
      </c>
      <c r="F12" s="18" t="s">
        <v>34</v>
      </c>
      <c r="G12" s="19">
        <v>0</v>
      </c>
      <c r="H12" s="19">
        <v>0</v>
      </c>
      <c r="I12" s="19">
        <v>0</v>
      </c>
      <c r="J12" s="19">
        <v>0</v>
      </c>
      <c r="K12" s="31"/>
    </row>
    <row r="13" spans="1:11" ht="12.75">
      <c r="A13" s="693" t="s">
        <v>33</v>
      </c>
      <c r="B13" s="327">
        <v>0</v>
      </c>
      <c r="C13" s="19">
        <v>0</v>
      </c>
      <c r="D13" s="19">
        <v>0</v>
      </c>
      <c r="E13" s="19">
        <v>0</v>
      </c>
      <c r="F13" s="35" t="s">
        <v>36</v>
      </c>
      <c r="G13" s="19"/>
      <c r="H13" s="19"/>
      <c r="I13" s="19">
        <v>150</v>
      </c>
      <c r="J13" s="19">
        <v>150</v>
      </c>
      <c r="K13" s="31"/>
    </row>
    <row r="14" spans="1:11" ht="12.75">
      <c r="A14" s="693" t="s">
        <v>35</v>
      </c>
      <c r="B14" s="327">
        <v>0</v>
      </c>
      <c r="C14" s="19">
        <v>0</v>
      </c>
      <c r="D14" s="19">
        <v>0</v>
      </c>
      <c r="E14" s="19">
        <v>0</v>
      </c>
      <c r="F14" s="35" t="s">
        <v>43</v>
      </c>
      <c r="G14" s="19">
        <v>56453</v>
      </c>
      <c r="H14" s="19">
        <v>56453</v>
      </c>
      <c r="I14" s="19">
        <v>243543</v>
      </c>
      <c r="J14" s="19">
        <v>243543</v>
      </c>
      <c r="K14" s="31"/>
    </row>
    <row r="15" spans="1:11" ht="12.75">
      <c r="A15" s="693" t="s">
        <v>37</v>
      </c>
      <c r="B15" s="327">
        <v>7770</v>
      </c>
      <c r="C15" s="19">
        <v>25221</v>
      </c>
      <c r="D15" s="19">
        <v>0</v>
      </c>
      <c r="E15" s="19">
        <v>0</v>
      </c>
      <c r="F15" s="19" t="s">
        <v>44</v>
      </c>
      <c r="G15" s="19">
        <v>0</v>
      </c>
      <c r="H15" s="19">
        <v>0</v>
      </c>
      <c r="I15" s="19">
        <v>442200</v>
      </c>
      <c r="J15" s="19">
        <v>442200</v>
      </c>
      <c r="K15" s="31"/>
    </row>
    <row r="16" spans="1:11" ht="12.75">
      <c r="A16" s="693" t="s">
        <v>39</v>
      </c>
      <c r="B16" s="327">
        <v>13088</v>
      </c>
      <c r="C16" s="19">
        <v>21149</v>
      </c>
      <c r="D16" s="19">
        <v>14252</v>
      </c>
      <c r="E16" s="19">
        <v>14252</v>
      </c>
      <c r="F16" s="19"/>
      <c r="G16" s="19"/>
      <c r="H16" s="19"/>
      <c r="I16" s="19"/>
      <c r="J16" s="19"/>
      <c r="K16" s="31"/>
    </row>
    <row r="17" spans="1:11" ht="13.5" thickBot="1">
      <c r="A17" s="695" t="s">
        <v>41</v>
      </c>
      <c r="B17" s="489">
        <v>0</v>
      </c>
      <c r="C17" s="34">
        <v>0</v>
      </c>
      <c r="D17" s="34">
        <v>1000000</v>
      </c>
      <c r="E17" s="34">
        <v>1000000</v>
      </c>
      <c r="G17" s="34"/>
      <c r="H17" s="34"/>
      <c r="I17" s="34"/>
      <c r="J17" s="34"/>
      <c r="K17" s="31"/>
    </row>
    <row r="18" spans="1:11" ht="13.5" thickBot="1">
      <c r="A18" s="696" t="s">
        <v>45</v>
      </c>
      <c r="B18" s="334">
        <f>SUM(B7:B17)</f>
        <v>97310</v>
      </c>
      <c r="C18" s="25">
        <f>SUM(C7:C17)</f>
        <v>122822</v>
      </c>
      <c r="D18" s="25">
        <f>SUM(D7:D17)</f>
        <v>1110930</v>
      </c>
      <c r="E18" s="25">
        <f>SUM(E7:E17)</f>
        <v>1110930</v>
      </c>
      <c r="F18" s="25" t="s">
        <v>46</v>
      </c>
      <c r="G18" s="25">
        <f>SUM(G7:G17)</f>
        <v>201386</v>
      </c>
      <c r="H18" s="25">
        <f>SUM(H7:H17)</f>
        <v>230596</v>
      </c>
      <c r="I18" s="25">
        <f>SUM(I7:I17)</f>
        <v>862229</v>
      </c>
      <c r="J18" s="25">
        <f>SUM(J7:J17)</f>
        <v>898918</v>
      </c>
      <c r="K18" s="31"/>
    </row>
    <row r="19" spans="1:11" ht="13.5" thickBot="1">
      <c r="A19" s="696" t="s">
        <v>47</v>
      </c>
      <c r="B19" s="334">
        <v>104076</v>
      </c>
      <c r="C19" s="25">
        <v>107774</v>
      </c>
      <c r="D19" s="25">
        <f>D18-I18</f>
        <v>248701</v>
      </c>
      <c r="E19" s="25">
        <f>E18-J18</f>
        <v>212012</v>
      </c>
      <c r="K19" s="31"/>
    </row>
    <row r="20" spans="1:11" ht="13.5" thickBot="1">
      <c r="A20" s="697" t="s">
        <v>48</v>
      </c>
      <c r="B20" s="691">
        <v>30000</v>
      </c>
      <c r="C20" s="28">
        <v>30000</v>
      </c>
      <c r="D20" s="28"/>
      <c r="E20" s="28"/>
      <c r="K20" s="31"/>
    </row>
    <row r="21" ht="12.75">
      <c r="K21" s="31"/>
    </row>
    <row r="22" ht="12.75">
      <c r="K22" s="31"/>
    </row>
    <row r="23" spans="1:11" ht="12.75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6"/>
      <c r="B24" s="26"/>
      <c r="C24" s="26"/>
      <c r="D24" s="26"/>
      <c r="E24" s="26"/>
      <c r="F24" s="26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mergeCells count="1">
    <mergeCell ref="H1:I1"/>
  </mergeCells>
  <printOptions/>
  <pageMargins left="0.16" right="0.1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workbookViewId="0" topLeftCell="E1">
      <selection activeCell="N49" sqref="A49:IV49"/>
    </sheetView>
  </sheetViews>
  <sheetFormatPr defaultColWidth="9.00390625" defaultRowHeight="12.75"/>
  <cols>
    <col min="1" max="1" width="4.625" style="0" customWidth="1"/>
    <col min="2" max="2" width="21.125" style="0" customWidth="1"/>
    <col min="3" max="37" width="7.875" style="0" customWidth="1"/>
  </cols>
  <sheetData>
    <row r="1" spans="2:2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 t="s">
        <v>57</v>
      </c>
      <c r="V1" s="4"/>
      <c r="W1" s="4"/>
      <c r="X1" s="4"/>
      <c r="Y1" s="4"/>
      <c r="Z1" s="4"/>
    </row>
    <row r="2" spans="2:26" ht="12.75">
      <c r="B2" s="733" t="s">
        <v>58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40"/>
      <c r="W2" s="4"/>
      <c r="X2" s="4"/>
      <c r="Y2" s="4"/>
      <c r="Z2" s="4"/>
    </row>
    <row r="3" spans="2:26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59</v>
      </c>
      <c r="X3" s="4"/>
      <c r="Y3" s="4"/>
      <c r="Z3" s="4"/>
    </row>
    <row r="4" spans="2:26" ht="12.75">
      <c r="B4" s="4"/>
      <c r="C4" s="41" t="s">
        <v>60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2"/>
      <c r="Y4" s="4"/>
      <c r="Z4" s="4"/>
    </row>
    <row r="5" spans="1:37" ht="38.25" customHeight="1">
      <c r="A5" s="734" t="s">
        <v>61</v>
      </c>
      <c r="B5" s="43" t="s">
        <v>62</v>
      </c>
      <c r="C5" s="735" t="s">
        <v>63</v>
      </c>
      <c r="D5" s="735"/>
      <c r="E5" s="735"/>
      <c r="F5" s="735" t="s">
        <v>64</v>
      </c>
      <c r="G5" s="735"/>
      <c r="H5" s="735"/>
      <c r="I5" s="736" t="s">
        <v>65</v>
      </c>
      <c r="J5" s="736"/>
      <c r="K5" s="736"/>
      <c r="L5" s="736" t="s">
        <v>66</v>
      </c>
      <c r="M5" s="736"/>
      <c r="N5" s="736"/>
      <c r="O5" s="731" t="s">
        <v>67</v>
      </c>
      <c r="P5" s="731"/>
      <c r="Q5" s="731"/>
      <c r="R5" s="737" t="s">
        <v>68</v>
      </c>
      <c r="S5" s="737"/>
      <c r="T5" s="737"/>
      <c r="U5" s="738" t="s">
        <v>69</v>
      </c>
      <c r="V5" s="738"/>
      <c r="W5" s="738"/>
      <c r="X5" s="730" t="s">
        <v>70</v>
      </c>
      <c r="Y5" s="730"/>
      <c r="Z5" s="730"/>
      <c r="AA5" s="731" t="s">
        <v>71</v>
      </c>
      <c r="AB5" s="731"/>
      <c r="AC5" s="731"/>
      <c r="AD5" s="731" t="s">
        <v>72</v>
      </c>
      <c r="AE5" s="731"/>
      <c r="AF5" s="731"/>
      <c r="AG5" s="732" t="s">
        <v>73</v>
      </c>
      <c r="AH5" s="732"/>
      <c r="AI5" s="732"/>
      <c r="AJ5" s="729" t="s">
        <v>74</v>
      </c>
      <c r="AK5" s="45"/>
    </row>
    <row r="6" spans="1:37" ht="22.5">
      <c r="A6" s="734"/>
      <c r="B6" s="46"/>
      <c r="C6" s="47" t="s">
        <v>75</v>
      </c>
      <c r="D6" s="47" t="s">
        <v>76</v>
      </c>
      <c r="E6" s="47" t="s">
        <v>77</v>
      </c>
      <c r="F6" s="47" t="s">
        <v>75</v>
      </c>
      <c r="G6" s="47" t="s">
        <v>76</v>
      </c>
      <c r="H6" s="47" t="s">
        <v>77</v>
      </c>
      <c r="I6" s="47" t="s">
        <v>75</v>
      </c>
      <c r="J6" s="47" t="s">
        <v>76</v>
      </c>
      <c r="K6" s="47" t="s">
        <v>77</v>
      </c>
      <c r="L6" s="47" t="s">
        <v>75</v>
      </c>
      <c r="M6" s="47" t="s">
        <v>76</v>
      </c>
      <c r="N6" s="47" t="s">
        <v>77</v>
      </c>
      <c r="O6" s="47" t="s">
        <v>75</v>
      </c>
      <c r="P6" s="48" t="s">
        <v>76</v>
      </c>
      <c r="Q6" s="48" t="s">
        <v>77</v>
      </c>
      <c r="R6" s="49" t="s">
        <v>75</v>
      </c>
      <c r="S6" s="44" t="s">
        <v>76</v>
      </c>
      <c r="T6" s="47" t="s">
        <v>77</v>
      </c>
      <c r="U6" s="50" t="s">
        <v>75</v>
      </c>
      <c r="V6" s="47" t="s">
        <v>76</v>
      </c>
      <c r="W6" s="47" t="s">
        <v>77</v>
      </c>
      <c r="X6" s="47" t="s">
        <v>75</v>
      </c>
      <c r="Y6" s="47" t="s">
        <v>76</v>
      </c>
      <c r="Z6" s="47" t="s">
        <v>77</v>
      </c>
      <c r="AA6" s="47" t="s">
        <v>75</v>
      </c>
      <c r="AB6" s="48" t="s">
        <v>76</v>
      </c>
      <c r="AC6" s="47" t="s">
        <v>77</v>
      </c>
      <c r="AD6" s="47" t="s">
        <v>75</v>
      </c>
      <c r="AE6" s="48" t="s">
        <v>76</v>
      </c>
      <c r="AF6" s="47" t="s">
        <v>77</v>
      </c>
      <c r="AG6" s="49" t="s">
        <v>75</v>
      </c>
      <c r="AH6" s="44" t="s">
        <v>76</v>
      </c>
      <c r="AI6" s="47" t="s">
        <v>77</v>
      </c>
      <c r="AJ6" s="729"/>
      <c r="AK6" s="45"/>
    </row>
    <row r="7" spans="1:37" ht="12.75">
      <c r="A7" s="51"/>
      <c r="B7" s="52"/>
      <c r="C7" s="53"/>
      <c r="D7" s="54"/>
      <c r="E7" s="54"/>
      <c r="F7" s="53"/>
      <c r="G7" s="54"/>
      <c r="H7" s="54"/>
      <c r="I7" s="53"/>
      <c r="J7" s="54"/>
      <c r="K7" s="54"/>
      <c r="L7" s="53"/>
      <c r="M7" s="54"/>
      <c r="N7" s="54"/>
      <c r="O7" s="53"/>
      <c r="P7" s="55"/>
      <c r="Q7" s="55"/>
      <c r="R7" s="56"/>
      <c r="S7" s="57"/>
      <c r="T7" s="57"/>
      <c r="U7" s="58"/>
      <c r="V7" s="54"/>
      <c r="W7" s="54"/>
      <c r="X7" s="53"/>
      <c r="Y7" s="54"/>
      <c r="Z7" s="54"/>
      <c r="AA7" s="54"/>
      <c r="AB7" s="54"/>
      <c r="AC7" s="54"/>
      <c r="AD7" s="53"/>
      <c r="AE7" s="59"/>
      <c r="AF7" s="60"/>
      <c r="AG7" s="56"/>
      <c r="AH7" s="57"/>
      <c r="AI7" s="57"/>
      <c r="AJ7" s="61"/>
      <c r="AK7" s="45"/>
    </row>
    <row r="8" spans="1:37" ht="12.75">
      <c r="A8" s="62" t="s">
        <v>78</v>
      </c>
      <c r="B8" s="63" t="s">
        <v>79</v>
      </c>
      <c r="C8" s="64">
        <v>296166</v>
      </c>
      <c r="D8" s="64">
        <v>205930</v>
      </c>
      <c r="E8" s="64">
        <v>205930</v>
      </c>
      <c r="F8" s="64">
        <v>84289</v>
      </c>
      <c r="G8" s="64">
        <v>66620</v>
      </c>
      <c r="H8" s="64">
        <v>66620</v>
      </c>
      <c r="I8" s="64">
        <v>269082</v>
      </c>
      <c r="J8" s="64">
        <v>193086</v>
      </c>
      <c r="K8" s="64">
        <v>223788</v>
      </c>
      <c r="L8" s="65"/>
      <c r="M8" s="65"/>
      <c r="N8" s="65">
        <v>1046</v>
      </c>
      <c r="O8" s="65"/>
      <c r="P8" s="66"/>
      <c r="Q8" s="66"/>
      <c r="R8" s="67">
        <f>C8+F8+I8+L8+O8</f>
        <v>649537</v>
      </c>
      <c r="S8" s="68">
        <f>D8+G8+J8+M8+P8</f>
        <v>465636</v>
      </c>
      <c r="T8" s="68">
        <f>E8+H8+K8+N8+Q8</f>
        <v>497384</v>
      </c>
      <c r="U8" s="69"/>
      <c r="V8" s="65"/>
      <c r="W8" s="65">
        <v>10000</v>
      </c>
      <c r="X8" s="65"/>
      <c r="Y8" s="65"/>
      <c r="Z8" s="65"/>
      <c r="AA8" s="65"/>
      <c r="AB8" s="65"/>
      <c r="AC8" s="65"/>
      <c r="AD8" s="64"/>
      <c r="AE8" s="70"/>
      <c r="AF8" s="71"/>
      <c r="AG8" s="72">
        <f>R8+AD8+U8+X8</f>
        <v>649537</v>
      </c>
      <c r="AH8" s="73">
        <f>S8+AE8+V8+Y8</f>
        <v>465636</v>
      </c>
      <c r="AI8" s="73">
        <f>T8+AF8+W8+Z8</f>
        <v>507384</v>
      </c>
      <c r="AJ8" s="74">
        <v>566030</v>
      </c>
      <c r="AK8" s="45"/>
    </row>
    <row r="9" spans="1:37" ht="12.75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  <c r="M9" s="78"/>
      <c r="N9" s="78"/>
      <c r="O9" s="78"/>
      <c r="P9" s="79"/>
      <c r="Q9" s="79"/>
      <c r="R9" s="80"/>
      <c r="S9" s="81"/>
      <c r="T9" s="81"/>
      <c r="U9" s="82"/>
      <c r="V9" s="78"/>
      <c r="W9" s="78"/>
      <c r="X9" s="78"/>
      <c r="Y9" s="78"/>
      <c r="Z9" s="78"/>
      <c r="AA9" s="78"/>
      <c r="AB9" s="78"/>
      <c r="AC9" s="78"/>
      <c r="AD9" s="77"/>
      <c r="AE9" s="70"/>
      <c r="AF9" s="83"/>
      <c r="AG9" s="84"/>
      <c r="AH9" s="85"/>
      <c r="AI9" s="85"/>
      <c r="AJ9" s="86"/>
      <c r="AK9" s="45"/>
    </row>
    <row r="10" spans="1:37" ht="22.5">
      <c r="A10" s="87"/>
      <c r="B10" s="88" t="s">
        <v>80</v>
      </c>
      <c r="C10" s="89">
        <f aca="true" t="shared" si="0" ref="C10:AJ10">SUM(C8:C9)</f>
        <v>296166</v>
      </c>
      <c r="D10" s="89">
        <f t="shared" si="0"/>
        <v>205930</v>
      </c>
      <c r="E10" s="89">
        <f t="shared" si="0"/>
        <v>205930</v>
      </c>
      <c r="F10" s="89">
        <f t="shared" si="0"/>
        <v>84289</v>
      </c>
      <c r="G10" s="89">
        <f t="shared" si="0"/>
        <v>66620</v>
      </c>
      <c r="H10" s="89">
        <f t="shared" si="0"/>
        <v>66620</v>
      </c>
      <c r="I10" s="89">
        <f t="shared" si="0"/>
        <v>269082</v>
      </c>
      <c r="J10" s="89">
        <f t="shared" si="0"/>
        <v>193086</v>
      </c>
      <c r="K10" s="89">
        <f t="shared" si="0"/>
        <v>223788</v>
      </c>
      <c r="L10" s="89">
        <f t="shared" si="0"/>
        <v>0</v>
      </c>
      <c r="M10" s="89">
        <f t="shared" si="0"/>
        <v>0</v>
      </c>
      <c r="N10" s="89">
        <f t="shared" si="0"/>
        <v>1046</v>
      </c>
      <c r="O10" s="89">
        <f t="shared" si="0"/>
        <v>0</v>
      </c>
      <c r="P10" s="90">
        <f t="shared" si="0"/>
        <v>0</v>
      </c>
      <c r="Q10" s="90">
        <f t="shared" si="0"/>
        <v>0</v>
      </c>
      <c r="R10" s="91">
        <f t="shared" si="0"/>
        <v>649537</v>
      </c>
      <c r="S10" s="92">
        <f t="shared" si="0"/>
        <v>465636</v>
      </c>
      <c r="T10" s="92">
        <f t="shared" si="0"/>
        <v>497384</v>
      </c>
      <c r="U10" s="93">
        <f t="shared" si="0"/>
        <v>0</v>
      </c>
      <c r="V10" s="89">
        <f t="shared" si="0"/>
        <v>0</v>
      </c>
      <c r="W10" s="89">
        <f t="shared" si="0"/>
        <v>10000</v>
      </c>
      <c r="X10" s="89">
        <f t="shared" si="0"/>
        <v>0</v>
      </c>
      <c r="Y10" s="89">
        <f t="shared" si="0"/>
        <v>0</v>
      </c>
      <c r="Z10" s="89">
        <f t="shared" si="0"/>
        <v>0</v>
      </c>
      <c r="AA10" s="89">
        <f t="shared" si="0"/>
        <v>0</v>
      </c>
      <c r="AB10" s="89">
        <f t="shared" si="0"/>
        <v>0</v>
      </c>
      <c r="AC10" s="89">
        <f t="shared" si="0"/>
        <v>0</v>
      </c>
      <c r="AD10" s="89">
        <f t="shared" si="0"/>
        <v>0</v>
      </c>
      <c r="AE10" s="90">
        <f t="shared" si="0"/>
        <v>0</v>
      </c>
      <c r="AF10" s="90">
        <f t="shared" si="0"/>
        <v>0</v>
      </c>
      <c r="AG10" s="91">
        <f t="shared" si="0"/>
        <v>649537</v>
      </c>
      <c r="AH10" s="94">
        <f t="shared" si="0"/>
        <v>465636</v>
      </c>
      <c r="AI10" s="94">
        <f t="shared" si="0"/>
        <v>507384</v>
      </c>
      <c r="AJ10" s="95">
        <f t="shared" si="0"/>
        <v>566030</v>
      </c>
      <c r="AK10" s="45"/>
    </row>
    <row r="11" spans="1:37" ht="12.75">
      <c r="A11" s="96"/>
      <c r="B11" s="97"/>
      <c r="C11" s="98"/>
      <c r="D11" s="99"/>
      <c r="E11" s="99"/>
      <c r="F11" s="98"/>
      <c r="G11" s="99"/>
      <c r="H11" s="99"/>
      <c r="I11" s="98"/>
      <c r="J11" s="99"/>
      <c r="K11" s="99"/>
      <c r="L11" s="98"/>
      <c r="M11" s="99"/>
      <c r="N11" s="99"/>
      <c r="O11" s="98"/>
      <c r="P11" s="100"/>
      <c r="Q11" s="100"/>
      <c r="R11" s="101"/>
      <c r="S11" s="102"/>
      <c r="T11" s="102"/>
      <c r="U11" s="103"/>
      <c r="V11" s="99"/>
      <c r="W11" s="99"/>
      <c r="X11" s="98"/>
      <c r="Y11" s="99"/>
      <c r="Z11" s="99"/>
      <c r="AA11" s="99"/>
      <c r="AB11" s="99"/>
      <c r="AC11" s="99"/>
      <c r="AD11" s="98"/>
      <c r="AE11" s="104"/>
      <c r="AF11" s="104"/>
      <c r="AG11" s="101"/>
      <c r="AH11" s="105"/>
      <c r="AI11" s="105"/>
      <c r="AJ11" s="106"/>
      <c r="AK11" s="45"/>
    </row>
    <row r="12" spans="1:37" ht="12.75">
      <c r="A12" s="62" t="s">
        <v>81</v>
      </c>
      <c r="B12" s="107" t="s">
        <v>82</v>
      </c>
      <c r="C12" s="108">
        <v>49970</v>
      </c>
      <c r="D12" s="65">
        <v>48373</v>
      </c>
      <c r="E12" s="65">
        <v>48373</v>
      </c>
      <c r="F12" s="65">
        <v>15806</v>
      </c>
      <c r="G12" s="65">
        <v>15333</v>
      </c>
      <c r="H12" s="65">
        <v>15333</v>
      </c>
      <c r="I12" s="65">
        <v>12080</v>
      </c>
      <c r="J12" s="65">
        <v>10422</v>
      </c>
      <c r="K12" s="65">
        <v>10422</v>
      </c>
      <c r="L12" s="65"/>
      <c r="M12" s="65"/>
      <c r="N12" s="65"/>
      <c r="O12" s="65"/>
      <c r="P12" s="66"/>
      <c r="Q12" s="66"/>
      <c r="R12" s="67">
        <f>C12+F12+I12+L12+O12</f>
        <v>77856</v>
      </c>
      <c r="S12" s="68">
        <f>D12+G12+J12+M12+P12</f>
        <v>74128</v>
      </c>
      <c r="T12" s="68">
        <f>E12+H12+K12+N12+Q12</f>
        <v>74128</v>
      </c>
      <c r="U12" s="69"/>
      <c r="V12" s="65"/>
      <c r="W12" s="65"/>
      <c r="X12" s="65"/>
      <c r="Y12" s="65"/>
      <c r="Z12" s="65"/>
      <c r="AA12" s="65"/>
      <c r="AB12" s="65"/>
      <c r="AC12" s="65"/>
      <c r="AD12" s="65"/>
      <c r="AE12" s="70"/>
      <c r="AF12" s="109"/>
      <c r="AG12" s="110">
        <f>R12+AD12+U12+X12</f>
        <v>77856</v>
      </c>
      <c r="AH12" s="73">
        <f>S12+AE12+V12+Y12</f>
        <v>74128</v>
      </c>
      <c r="AI12" s="73">
        <f>T12+AF12+W12+Z12</f>
        <v>74128</v>
      </c>
      <c r="AJ12" s="111">
        <v>85752</v>
      </c>
      <c r="AK12" s="112"/>
    </row>
    <row r="13" spans="1:37" ht="12.75">
      <c r="A13" s="62"/>
      <c r="B13" s="113"/>
      <c r="C13" s="108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7"/>
      <c r="S13" s="68"/>
      <c r="T13" s="68"/>
      <c r="U13" s="69"/>
      <c r="V13" s="65"/>
      <c r="W13" s="65"/>
      <c r="X13" s="65"/>
      <c r="Y13" s="65"/>
      <c r="Z13" s="65"/>
      <c r="AA13" s="65"/>
      <c r="AB13" s="65"/>
      <c r="AC13" s="65"/>
      <c r="AD13" s="65"/>
      <c r="AE13" s="70"/>
      <c r="AF13" s="109"/>
      <c r="AG13" s="110"/>
      <c r="AH13" s="73"/>
      <c r="AI13" s="73"/>
      <c r="AJ13" s="111"/>
      <c r="AK13" s="112"/>
    </row>
    <row r="14" spans="1:37" ht="12.75">
      <c r="A14" s="62" t="s">
        <v>83</v>
      </c>
      <c r="B14" s="63" t="s">
        <v>84</v>
      </c>
      <c r="C14" s="64">
        <v>151016</v>
      </c>
      <c r="D14" s="64">
        <v>135352</v>
      </c>
      <c r="E14" s="64">
        <v>135352</v>
      </c>
      <c r="F14" s="64">
        <v>48317</v>
      </c>
      <c r="G14" s="64">
        <v>43226</v>
      </c>
      <c r="H14" s="64">
        <v>43226</v>
      </c>
      <c r="I14" s="64">
        <v>48398</v>
      </c>
      <c r="J14" s="64">
        <v>62118</v>
      </c>
      <c r="K14" s="64">
        <v>62118</v>
      </c>
      <c r="L14" s="65"/>
      <c r="M14" s="65"/>
      <c r="N14" s="65"/>
      <c r="O14" s="65"/>
      <c r="P14" s="66"/>
      <c r="Q14" s="66"/>
      <c r="R14" s="67">
        <f>C14+F14+I14+L14+O14</f>
        <v>247731</v>
      </c>
      <c r="S14" s="68">
        <f>D14+G14+J14+M14+P14</f>
        <v>240696</v>
      </c>
      <c r="T14" s="68">
        <f>E14+H14+K14+N14+Q14</f>
        <v>240696</v>
      </c>
      <c r="U14" s="69"/>
      <c r="V14" s="65"/>
      <c r="W14" s="65"/>
      <c r="X14" s="65"/>
      <c r="Y14" s="65"/>
      <c r="Z14" s="65"/>
      <c r="AA14" s="65"/>
      <c r="AB14" s="65"/>
      <c r="AC14" s="65"/>
      <c r="AD14" s="64"/>
      <c r="AE14" s="70"/>
      <c r="AF14" s="71"/>
      <c r="AG14" s="110">
        <f>R14+AD14+U14+X14</f>
        <v>247731</v>
      </c>
      <c r="AH14" s="73">
        <f>S14+AE14+V14+Y14</f>
        <v>240696</v>
      </c>
      <c r="AI14" s="73">
        <f>T14+AF14+W14+Z14</f>
        <v>240696</v>
      </c>
      <c r="AJ14" s="111">
        <v>246658</v>
      </c>
      <c r="AK14" s="112"/>
    </row>
    <row r="15" spans="1:37" ht="12.75">
      <c r="A15" s="62"/>
      <c r="B15" s="11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5"/>
      <c r="N15" s="65"/>
      <c r="O15" s="65"/>
      <c r="P15" s="66"/>
      <c r="Q15" s="66"/>
      <c r="R15" s="67"/>
      <c r="S15" s="68"/>
      <c r="T15" s="68"/>
      <c r="U15" s="69"/>
      <c r="V15" s="65"/>
      <c r="W15" s="65"/>
      <c r="X15" s="65"/>
      <c r="Y15" s="65"/>
      <c r="Z15" s="65"/>
      <c r="AA15" s="65"/>
      <c r="AB15" s="65"/>
      <c r="AC15" s="65"/>
      <c r="AD15" s="64"/>
      <c r="AE15" s="70"/>
      <c r="AF15" s="71"/>
      <c r="AG15" s="110"/>
      <c r="AH15" s="73"/>
      <c r="AI15" s="73"/>
      <c r="AJ15" s="111"/>
      <c r="AK15" s="112"/>
    </row>
    <row r="16" spans="1:37" ht="12.75">
      <c r="A16" s="62" t="s">
        <v>85</v>
      </c>
      <c r="B16" s="63" t="s">
        <v>86</v>
      </c>
      <c r="C16" s="64">
        <v>16708</v>
      </c>
      <c r="D16" s="64"/>
      <c r="E16" s="64"/>
      <c r="F16" s="64">
        <v>5242</v>
      </c>
      <c r="G16" s="64"/>
      <c r="H16" s="64"/>
      <c r="I16" s="64">
        <v>1885</v>
      </c>
      <c r="J16" s="64"/>
      <c r="K16" s="64"/>
      <c r="L16" s="65"/>
      <c r="M16" s="65"/>
      <c r="N16" s="65"/>
      <c r="O16" s="65"/>
      <c r="P16" s="66"/>
      <c r="Q16" s="66"/>
      <c r="R16" s="67">
        <f>C16+F16+I16+L16+O16</f>
        <v>23835</v>
      </c>
      <c r="S16" s="68">
        <f>D16+G16+J16+M16+P16</f>
        <v>0</v>
      </c>
      <c r="T16" s="68">
        <f>E16+H16+K16+N16+Q16</f>
        <v>0</v>
      </c>
      <c r="U16" s="69"/>
      <c r="V16" s="65"/>
      <c r="W16" s="65"/>
      <c r="X16" s="65"/>
      <c r="Y16" s="65"/>
      <c r="Z16" s="65"/>
      <c r="AA16" s="65"/>
      <c r="AB16" s="65"/>
      <c r="AC16" s="65"/>
      <c r="AD16" s="64"/>
      <c r="AE16" s="70"/>
      <c r="AF16" s="71"/>
      <c r="AG16" s="110">
        <f>R16+AD16+U16+X16</f>
        <v>23835</v>
      </c>
      <c r="AH16" s="73">
        <f>S16+AE16+V16+Y16</f>
        <v>0</v>
      </c>
      <c r="AI16" s="73">
        <f>T16+AF16+W16+Z16</f>
        <v>0</v>
      </c>
      <c r="AJ16" s="111">
        <v>37611</v>
      </c>
      <c r="AK16" s="112"/>
    </row>
    <row r="17" spans="1:37" ht="12.75">
      <c r="A17" s="62"/>
      <c r="B17" s="114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5"/>
      <c r="N17" s="65"/>
      <c r="O17" s="65"/>
      <c r="P17" s="66"/>
      <c r="Q17" s="66"/>
      <c r="R17" s="67"/>
      <c r="S17" s="68"/>
      <c r="T17" s="68"/>
      <c r="U17" s="69"/>
      <c r="V17" s="65"/>
      <c r="W17" s="65"/>
      <c r="X17" s="65"/>
      <c r="Y17" s="65"/>
      <c r="Z17" s="65"/>
      <c r="AA17" s="65"/>
      <c r="AB17" s="65"/>
      <c r="AC17" s="65"/>
      <c r="AD17" s="64"/>
      <c r="AE17" s="70"/>
      <c r="AF17" s="71"/>
      <c r="AG17" s="110"/>
      <c r="AH17" s="73"/>
      <c r="AI17" s="73"/>
      <c r="AJ17" s="111"/>
      <c r="AK17" s="112"/>
    </row>
    <row r="18" spans="1:37" ht="12.75">
      <c r="A18" s="62" t="s">
        <v>87</v>
      </c>
      <c r="B18" s="63" t="s">
        <v>88</v>
      </c>
      <c r="C18" s="64">
        <v>66670</v>
      </c>
      <c r="D18" s="64">
        <v>69040</v>
      </c>
      <c r="E18" s="64">
        <v>69040</v>
      </c>
      <c r="F18" s="64">
        <v>21364</v>
      </c>
      <c r="G18" s="64">
        <v>22017</v>
      </c>
      <c r="H18" s="64">
        <v>22017</v>
      </c>
      <c r="I18" s="64">
        <v>10894</v>
      </c>
      <c r="J18" s="64">
        <v>10336</v>
      </c>
      <c r="K18" s="64">
        <v>10336</v>
      </c>
      <c r="L18" s="65"/>
      <c r="M18" s="65"/>
      <c r="N18" s="65"/>
      <c r="O18" s="65"/>
      <c r="P18" s="66"/>
      <c r="Q18" s="66"/>
      <c r="R18" s="67">
        <f>C18+F18+I18+L18+O18</f>
        <v>98928</v>
      </c>
      <c r="S18" s="68">
        <f>D18+G18+J18+M18+P18</f>
        <v>101393</v>
      </c>
      <c r="T18" s="68">
        <f>E18+H18+K18+N18+Q18</f>
        <v>101393</v>
      </c>
      <c r="U18" s="69">
        <v>3058</v>
      </c>
      <c r="V18" s="65"/>
      <c r="W18" s="65"/>
      <c r="X18" s="65"/>
      <c r="Y18" s="65"/>
      <c r="Z18" s="65"/>
      <c r="AA18" s="65"/>
      <c r="AB18" s="65"/>
      <c r="AC18" s="65"/>
      <c r="AD18" s="64"/>
      <c r="AE18" s="70"/>
      <c r="AF18" s="71"/>
      <c r="AG18" s="110">
        <f>R18+AD18+U18+X18</f>
        <v>101986</v>
      </c>
      <c r="AH18" s="73">
        <f>S18+AE18+V18+Y18</f>
        <v>101393</v>
      </c>
      <c r="AI18" s="73">
        <f>T18+AF18+W18+Z18</f>
        <v>101393</v>
      </c>
      <c r="AJ18" s="111">
        <v>99473</v>
      </c>
      <c r="AK18" s="112"/>
    </row>
    <row r="19" spans="1:37" ht="12.75">
      <c r="A19" s="62"/>
      <c r="B19" s="11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  <c r="N19" s="65"/>
      <c r="O19" s="65"/>
      <c r="P19" s="66"/>
      <c r="Q19" s="66"/>
      <c r="R19" s="67"/>
      <c r="S19" s="68"/>
      <c r="T19" s="68"/>
      <c r="U19" s="69"/>
      <c r="V19" s="65"/>
      <c r="W19" s="65"/>
      <c r="X19" s="65"/>
      <c r="Y19" s="65"/>
      <c r="Z19" s="65"/>
      <c r="AA19" s="65"/>
      <c r="AB19" s="65"/>
      <c r="AC19" s="65"/>
      <c r="AD19" s="64"/>
      <c r="AE19" s="70"/>
      <c r="AF19" s="71"/>
      <c r="AG19" s="110"/>
      <c r="AH19" s="73"/>
      <c r="AI19" s="73"/>
      <c r="AJ19" s="111"/>
      <c r="AK19" s="112"/>
    </row>
    <row r="20" spans="1:37" ht="12.75">
      <c r="A20" s="62" t="s">
        <v>89</v>
      </c>
      <c r="B20" s="63" t="s">
        <v>90</v>
      </c>
      <c r="C20" s="64">
        <v>14106</v>
      </c>
      <c r="D20" s="64">
        <v>13864</v>
      </c>
      <c r="E20" s="64">
        <v>13864</v>
      </c>
      <c r="F20" s="64">
        <v>4611</v>
      </c>
      <c r="G20" s="64">
        <v>4417</v>
      </c>
      <c r="H20" s="64">
        <v>4417</v>
      </c>
      <c r="I20" s="64">
        <v>26783</v>
      </c>
      <c r="J20" s="64">
        <v>31295</v>
      </c>
      <c r="K20" s="64">
        <v>31744</v>
      </c>
      <c r="L20" s="65"/>
      <c r="M20" s="65"/>
      <c r="N20" s="65"/>
      <c r="O20" s="65"/>
      <c r="P20" s="66"/>
      <c r="Q20" s="66"/>
      <c r="R20" s="67">
        <f>C20+F20+I20+L20+O20</f>
        <v>45500</v>
      </c>
      <c r="S20" s="68">
        <f>D20+G20+J20+M20+P20</f>
        <v>49576</v>
      </c>
      <c r="T20" s="68">
        <f>E20+H20+K20+N20+Q20</f>
        <v>50025</v>
      </c>
      <c r="U20" s="69"/>
      <c r="V20" s="65"/>
      <c r="W20" s="65"/>
      <c r="X20" s="65"/>
      <c r="Y20" s="65"/>
      <c r="Z20" s="65"/>
      <c r="AA20" s="65"/>
      <c r="AB20" s="65"/>
      <c r="AC20" s="65"/>
      <c r="AD20" s="64"/>
      <c r="AE20" s="70"/>
      <c r="AF20" s="71"/>
      <c r="AG20" s="110">
        <f>R20+AD20+U20+X20</f>
        <v>45500</v>
      </c>
      <c r="AH20" s="73">
        <f>S20+AE20+V20+Y20</f>
        <v>49576</v>
      </c>
      <c r="AI20" s="73">
        <f>T20+AF20+W20+Z20</f>
        <v>50025</v>
      </c>
      <c r="AJ20" s="111">
        <v>36462</v>
      </c>
      <c r="AK20" s="112"/>
    </row>
    <row r="21" spans="1:37" ht="12.75">
      <c r="A21" s="62"/>
      <c r="B21" s="115" t="s">
        <v>91</v>
      </c>
      <c r="C21" s="77"/>
      <c r="D21" s="77"/>
      <c r="E21" s="77"/>
      <c r="F21" s="77"/>
      <c r="G21" s="77"/>
      <c r="H21" s="77"/>
      <c r="I21" s="77">
        <v>500</v>
      </c>
      <c r="J21" s="77">
        <v>430</v>
      </c>
      <c r="K21" s="77">
        <v>430</v>
      </c>
      <c r="L21" s="65"/>
      <c r="M21" s="65"/>
      <c r="N21" s="65"/>
      <c r="O21" s="65"/>
      <c r="P21" s="66"/>
      <c r="Q21" s="66"/>
      <c r="R21" s="67">
        <v>500</v>
      </c>
      <c r="S21" s="68">
        <v>430</v>
      </c>
      <c r="T21" s="68">
        <v>431</v>
      </c>
      <c r="U21" s="69"/>
      <c r="V21" s="65"/>
      <c r="W21" s="65"/>
      <c r="X21" s="65"/>
      <c r="Y21" s="65"/>
      <c r="Z21" s="65"/>
      <c r="AA21" s="78"/>
      <c r="AB21" s="78"/>
      <c r="AC21" s="78"/>
      <c r="AD21" s="77"/>
      <c r="AE21" s="70"/>
      <c r="AF21" s="83"/>
      <c r="AG21" s="110">
        <v>500</v>
      </c>
      <c r="AH21" s="73">
        <v>430</v>
      </c>
      <c r="AI21" s="73">
        <v>431</v>
      </c>
      <c r="AJ21" s="111"/>
      <c r="AK21" s="112"/>
    </row>
    <row r="22" spans="1:37" ht="12.75">
      <c r="A22" s="62"/>
      <c r="B22" s="115"/>
      <c r="C22" s="77"/>
      <c r="D22" s="77"/>
      <c r="E22" s="77"/>
      <c r="F22" s="77"/>
      <c r="G22" s="77"/>
      <c r="H22" s="77"/>
      <c r="I22" s="77"/>
      <c r="J22" s="77"/>
      <c r="K22" s="77"/>
      <c r="L22" s="64"/>
      <c r="M22" s="64"/>
      <c r="N22" s="64"/>
      <c r="O22" s="64"/>
      <c r="P22" s="116"/>
      <c r="Q22" s="70"/>
      <c r="R22" s="67"/>
      <c r="S22" s="68"/>
      <c r="T22" s="68"/>
      <c r="U22" s="117"/>
      <c r="V22" s="64"/>
      <c r="W22" s="64"/>
      <c r="X22" s="64"/>
      <c r="Y22" s="64"/>
      <c r="Z22" s="64"/>
      <c r="AA22" s="77"/>
      <c r="AB22" s="77"/>
      <c r="AC22" s="77"/>
      <c r="AD22" s="77"/>
      <c r="AE22" s="70"/>
      <c r="AF22" s="83"/>
      <c r="AG22" s="110"/>
      <c r="AH22" s="73"/>
      <c r="AI22" s="73"/>
      <c r="AJ22" s="111"/>
      <c r="AK22" s="112"/>
    </row>
    <row r="23" spans="1:37" ht="12.75">
      <c r="A23" s="62" t="s">
        <v>92</v>
      </c>
      <c r="B23" s="118" t="s">
        <v>93</v>
      </c>
      <c r="C23" s="77">
        <v>64402</v>
      </c>
      <c r="D23" s="77">
        <v>51883</v>
      </c>
      <c r="E23" s="77">
        <v>51883</v>
      </c>
      <c r="F23" s="77">
        <v>20648</v>
      </c>
      <c r="G23" s="77">
        <v>16883</v>
      </c>
      <c r="H23" s="77">
        <v>16883</v>
      </c>
      <c r="I23" s="77">
        <v>65560</v>
      </c>
      <c r="J23" s="77">
        <v>54953</v>
      </c>
      <c r="K23" s="77">
        <v>54953</v>
      </c>
      <c r="L23" s="64"/>
      <c r="M23" s="64"/>
      <c r="N23" s="64"/>
      <c r="O23" s="64"/>
      <c r="P23" s="116"/>
      <c r="Q23" s="70"/>
      <c r="R23" s="67">
        <f>C23+F23+I23+L23+O23</f>
        <v>150610</v>
      </c>
      <c r="S23" s="68">
        <f>D23+G23+J23+M23+Q23</f>
        <v>123719</v>
      </c>
      <c r="T23" s="68">
        <f>E23+H23+K23+N23+Q23</f>
        <v>123719</v>
      </c>
      <c r="U23" s="117"/>
      <c r="V23" s="64"/>
      <c r="W23" s="64"/>
      <c r="X23" s="64"/>
      <c r="Y23" s="64"/>
      <c r="Z23" s="64"/>
      <c r="AA23" s="77"/>
      <c r="AB23" s="77"/>
      <c r="AC23" s="77"/>
      <c r="AD23" s="77"/>
      <c r="AE23" s="70"/>
      <c r="AF23" s="83"/>
      <c r="AG23" s="110">
        <f>R23+AD23+U23+X23</f>
        <v>150610</v>
      </c>
      <c r="AH23" s="73">
        <f>S23+AE23+V23+Y23</f>
        <v>123719</v>
      </c>
      <c r="AI23" s="73">
        <f>T23+AF23+W23+Z23</f>
        <v>123719</v>
      </c>
      <c r="AJ23" s="111">
        <v>154610</v>
      </c>
      <c r="AK23" s="112"/>
    </row>
    <row r="24" spans="1:37" ht="12.75">
      <c r="A24" s="62"/>
      <c r="B24" s="119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116"/>
      <c r="Q24" s="70"/>
      <c r="R24" s="67"/>
      <c r="S24" s="68"/>
      <c r="T24" s="68"/>
      <c r="U24" s="117"/>
      <c r="V24" s="64"/>
      <c r="W24" s="64"/>
      <c r="X24" s="64"/>
      <c r="Y24" s="64"/>
      <c r="Z24" s="64"/>
      <c r="AA24" s="64"/>
      <c r="AB24" s="64"/>
      <c r="AC24" s="64"/>
      <c r="AD24" s="64"/>
      <c r="AE24" s="70"/>
      <c r="AF24" s="71"/>
      <c r="AG24" s="110"/>
      <c r="AH24" s="73"/>
      <c r="AI24" s="73"/>
      <c r="AJ24" s="74"/>
      <c r="AK24" s="112"/>
    </row>
    <row r="25" spans="1:37" ht="12.75">
      <c r="A25" s="62" t="s">
        <v>94</v>
      </c>
      <c r="B25" s="63" t="s">
        <v>95</v>
      </c>
      <c r="C25" s="64">
        <v>79849</v>
      </c>
      <c r="D25" s="64">
        <v>71147</v>
      </c>
      <c r="E25" s="64">
        <v>71147</v>
      </c>
      <c r="F25" s="64">
        <v>24768</v>
      </c>
      <c r="G25" s="64">
        <v>22496</v>
      </c>
      <c r="H25" s="64">
        <v>22496</v>
      </c>
      <c r="I25" s="64">
        <v>22297</v>
      </c>
      <c r="J25" s="64">
        <v>13818</v>
      </c>
      <c r="K25" s="64">
        <v>13818</v>
      </c>
      <c r="L25" s="65">
        <v>390</v>
      </c>
      <c r="M25" s="65">
        <v>1000</v>
      </c>
      <c r="N25" s="65">
        <v>1000</v>
      </c>
      <c r="O25" s="65"/>
      <c r="P25" s="66"/>
      <c r="Q25" s="66"/>
      <c r="R25" s="67">
        <f aca="true" t="shared" si="1" ref="R25:T26">C25+F25+I25+L25+O25</f>
        <v>127304</v>
      </c>
      <c r="S25" s="68">
        <f t="shared" si="1"/>
        <v>108461</v>
      </c>
      <c r="T25" s="68">
        <f t="shared" si="1"/>
        <v>108461</v>
      </c>
      <c r="U25" s="69">
        <v>11787</v>
      </c>
      <c r="V25" s="65"/>
      <c r="W25" s="65"/>
      <c r="X25" s="65"/>
      <c r="Y25" s="65"/>
      <c r="Z25" s="65"/>
      <c r="AA25" s="65"/>
      <c r="AB25" s="65"/>
      <c r="AC25" s="65"/>
      <c r="AD25" s="64"/>
      <c r="AE25" s="70"/>
      <c r="AF25" s="71"/>
      <c r="AG25" s="110">
        <f aca="true" t="shared" si="2" ref="AG25:AI26">R25+AD25+U25+X25</f>
        <v>139091</v>
      </c>
      <c r="AH25" s="73">
        <f t="shared" si="2"/>
        <v>108461</v>
      </c>
      <c r="AI25" s="73">
        <f t="shared" si="2"/>
        <v>108461</v>
      </c>
      <c r="AJ25" s="74">
        <v>124327</v>
      </c>
      <c r="AK25" s="112"/>
    </row>
    <row r="26" spans="1:37" ht="12.75">
      <c r="A26" s="62"/>
      <c r="B26" s="114" t="s">
        <v>96</v>
      </c>
      <c r="C26" s="64"/>
      <c r="D26" s="64"/>
      <c r="E26" s="64"/>
      <c r="F26" s="64"/>
      <c r="G26" s="64"/>
      <c r="H26" s="64"/>
      <c r="I26" s="64"/>
      <c r="J26" s="64"/>
      <c r="K26" s="64"/>
      <c r="L26" s="65">
        <v>390</v>
      </c>
      <c r="M26" s="65">
        <v>1000</v>
      </c>
      <c r="N26" s="65">
        <v>1000</v>
      </c>
      <c r="O26" s="65"/>
      <c r="P26" s="66"/>
      <c r="Q26" s="66"/>
      <c r="R26" s="67">
        <f t="shared" si="1"/>
        <v>390</v>
      </c>
      <c r="S26" s="68">
        <f t="shared" si="1"/>
        <v>1000</v>
      </c>
      <c r="T26" s="68">
        <f t="shared" si="1"/>
        <v>1000</v>
      </c>
      <c r="U26" s="69"/>
      <c r="V26" s="65"/>
      <c r="W26" s="65"/>
      <c r="X26" s="65"/>
      <c r="Y26" s="65"/>
      <c r="Z26" s="65"/>
      <c r="AA26" s="65"/>
      <c r="AB26" s="65"/>
      <c r="AC26" s="65"/>
      <c r="AD26" s="64"/>
      <c r="AE26" s="70"/>
      <c r="AF26" s="71"/>
      <c r="AG26" s="110">
        <f t="shared" si="2"/>
        <v>390</v>
      </c>
      <c r="AH26" s="73">
        <f t="shared" si="2"/>
        <v>1000</v>
      </c>
      <c r="AI26" s="73">
        <f t="shared" si="2"/>
        <v>1000</v>
      </c>
      <c r="AJ26" s="74">
        <v>400</v>
      </c>
      <c r="AK26" s="112"/>
    </row>
    <row r="27" spans="1:37" ht="12.75">
      <c r="A27" s="62"/>
      <c r="B27" s="119"/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P27" s="66"/>
      <c r="Q27" s="66"/>
      <c r="R27" s="67"/>
      <c r="S27" s="68"/>
      <c r="T27" s="68"/>
      <c r="U27" s="69"/>
      <c r="V27" s="65"/>
      <c r="W27" s="65"/>
      <c r="X27" s="65"/>
      <c r="Y27" s="65"/>
      <c r="Z27" s="65"/>
      <c r="AA27" s="65"/>
      <c r="AB27" s="65"/>
      <c r="AC27" s="65"/>
      <c r="AD27" s="64"/>
      <c r="AE27" s="70"/>
      <c r="AF27" s="71"/>
      <c r="AG27" s="110"/>
      <c r="AH27" s="73"/>
      <c r="AI27" s="73"/>
      <c r="AJ27" s="74"/>
      <c r="AK27" s="112"/>
    </row>
    <row r="28" spans="1:37" ht="12.75">
      <c r="A28" s="62" t="s">
        <v>97</v>
      </c>
      <c r="B28" s="63" t="s">
        <v>98</v>
      </c>
      <c r="C28" s="64">
        <v>132179</v>
      </c>
      <c r="D28" s="64">
        <v>138478</v>
      </c>
      <c r="E28" s="64">
        <v>138478</v>
      </c>
      <c r="F28" s="64">
        <v>42265</v>
      </c>
      <c r="G28" s="64">
        <v>43653</v>
      </c>
      <c r="H28" s="64">
        <v>43653</v>
      </c>
      <c r="I28" s="64">
        <v>69614</v>
      </c>
      <c r="J28" s="64">
        <v>85924</v>
      </c>
      <c r="K28" s="64">
        <v>85924</v>
      </c>
      <c r="L28" s="65">
        <v>24729</v>
      </c>
      <c r="M28" s="65">
        <v>437</v>
      </c>
      <c r="N28" s="65">
        <v>437</v>
      </c>
      <c r="O28" s="65"/>
      <c r="P28" s="66"/>
      <c r="Q28" s="66"/>
      <c r="R28" s="67">
        <f aca="true" t="shared" si="3" ref="R28:T29">C28+F28+I28+L28+O28</f>
        <v>268787</v>
      </c>
      <c r="S28" s="68">
        <f t="shared" si="3"/>
        <v>268492</v>
      </c>
      <c r="T28" s="68">
        <f t="shared" si="3"/>
        <v>268492</v>
      </c>
      <c r="U28" s="69">
        <v>2606</v>
      </c>
      <c r="V28" s="65"/>
      <c r="W28" s="65"/>
      <c r="X28" s="65"/>
      <c r="Y28" s="65"/>
      <c r="Z28" s="65"/>
      <c r="AA28" s="65"/>
      <c r="AB28" s="65"/>
      <c r="AC28" s="65"/>
      <c r="AD28" s="64"/>
      <c r="AE28" s="70"/>
      <c r="AF28" s="71"/>
      <c r="AG28" s="110">
        <f aca="true" t="shared" si="4" ref="AG28:AI29">R28+AD28+U28+X28</f>
        <v>271393</v>
      </c>
      <c r="AH28" s="73">
        <f t="shared" si="4"/>
        <v>268492</v>
      </c>
      <c r="AI28" s="73">
        <f t="shared" si="4"/>
        <v>268492</v>
      </c>
      <c r="AJ28" s="74">
        <v>265648</v>
      </c>
      <c r="AK28" s="112"/>
    </row>
    <row r="29" spans="1:37" ht="12.75">
      <c r="A29" s="62"/>
      <c r="B29" s="114" t="s">
        <v>96</v>
      </c>
      <c r="C29" s="64"/>
      <c r="D29" s="64"/>
      <c r="E29" s="64"/>
      <c r="F29" s="64"/>
      <c r="G29" s="64"/>
      <c r="H29" s="64"/>
      <c r="I29" s="64"/>
      <c r="J29" s="64"/>
      <c r="K29" s="64"/>
      <c r="L29" s="65">
        <v>437</v>
      </c>
      <c r="M29" s="65">
        <v>437</v>
      </c>
      <c r="N29" s="65">
        <v>437</v>
      </c>
      <c r="O29" s="65"/>
      <c r="P29" s="66"/>
      <c r="Q29" s="66"/>
      <c r="R29" s="67">
        <f t="shared" si="3"/>
        <v>437</v>
      </c>
      <c r="S29" s="68">
        <f t="shared" si="3"/>
        <v>437</v>
      </c>
      <c r="T29" s="68">
        <f t="shared" si="3"/>
        <v>437</v>
      </c>
      <c r="U29" s="69"/>
      <c r="V29" s="65"/>
      <c r="W29" s="65"/>
      <c r="X29" s="65"/>
      <c r="Y29" s="65"/>
      <c r="Z29" s="65"/>
      <c r="AA29" s="65"/>
      <c r="AB29" s="65"/>
      <c r="AC29" s="65"/>
      <c r="AD29" s="64"/>
      <c r="AE29" s="70"/>
      <c r="AF29" s="71"/>
      <c r="AG29" s="110">
        <f t="shared" si="4"/>
        <v>437</v>
      </c>
      <c r="AH29" s="73">
        <f t="shared" si="4"/>
        <v>437</v>
      </c>
      <c r="AI29" s="73">
        <f t="shared" si="4"/>
        <v>437</v>
      </c>
      <c r="AJ29" s="74">
        <v>250</v>
      </c>
      <c r="AK29" s="112"/>
    </row>
    <row r="30" spans="1:37" ht="12.75">
      <c r="A30" s="120"/>
      <c r="B30" s="118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9"/>
      <c r="Q30" s="79"/>
      <c r="R30" s="80"/>
      <c r="S30" s="81"/>
      <c r="T30" s="81"/>
      <c r="U30" s="82"/>
      <c r="V30" s="78"/>
      <c r="W30" s="78"/>
      <c r="X30" s="78"/>
      <c r="Y30" s="78"/>
      <c r="Z30" s="78"/>
      <c r="AA30" s="78"/>
      <c r="AB30" s="78"/>
      <c r="AC30" s="78"/>
      <c r="AD30" s="77"/>
      <c r="AE30" s="70"/>
      <c r="AF30" s="83"/>
      <c r="AG30" s="121"/>
      <c r="AH30" s="122"/>
      <c r="AI30" s="122"/>
      <c r="AJ30" s="86"/>
      <c r="AK30" s="112"/>
    </row>
    <row r="31" spans="1:37" ht="32.25">
      <c r="A31" s="87"/>
      <c r="B31" s="123" t="s">
        <v>99</v>
      </c>
      <c r="C31" s="124">
        <f aca="true" t="shared" si="5" ref="C31:AJ31">SUM(C12:C30)-C26-C29-C21</f>
        <v>574900</v>
      </c>
      <c r="D31" s="124">
        <f t="shared" si="5"/>
        <v>528137</v>
      </c>
      <c r="E31" s="124">
        <f t="shared" si="5"/>
        <v>528137</v>
      </c>
      <c r="F31" s="124">
        <f t="shared" si="5"/>
        <v>183021</v>
      </c>
      <c r="G31" s="124">
        <f t="shared" si="5"/>
        <v>168025</v>
      </c>
      <c r="H31" s="124">
        <f t="shared" si="5"/>
        <v>168025</v>
      </c>
      <c r="I31" s="124">
        <f t="shared" si="5"/>
        <v>257511</v>
      </c>
      <c r="J31" s="124">
        <f t="shared" si="5"/>
        <v>268866</v>
      </c>
      <c r="K31" s="124">
        <f t="shared" si="5"/>
        <v>269315</v>
      </c>
      <c r="L31" s="124">
        <f t="shared" si="5"/>
        <v>25119</v>
      </c>
      <c r="M31" s="124">
        <f t="shared" si="5"/>
        <v>1437</v>
      </c>
      <c r="N31" s="124">
        <f t="shared" si="5"/>
        <v>1437</v>
      </c>
      <c r="O31" s="124">
        <f t="shared" si="5"/>
        <v>0</v>
      </c>
      <c r="P31" s="124">
        <f t="shared" si="5"/>
        <v>0</v>
      </c>
      <c r="Q31" s="124">
        <f t="shared" si="5"/>
        <v>0</v>
      </c>
      <c r="R31" s="124">
        <f t="shared" si="5"/>
        <v>1040551</v>
      </c>
      <c r="S31" s="124">
        <f t="shared" si="5"/>
        <v>966465</v>
      </c>
      <c r="T31" s="124">
        <f t="shared" si="5"/>
        <v>966914</v>
      </c>
      <c r="U31" s="124">
        <f t="shared" si="5"/>
        <v>17451</v>
      </c>
      <c r="V31" s="124">
        <f t="shared" si="5"/>
        <v>0</v>
      </c>
      <c r="W31" s="124">
        <f t="shared" si="5"/>
        <v>0</v>
      </c>
      <c r="X31" s="124">
        <f t="shared" si="5"/>
        <v>0</v>
      </c>
      <c r="Y31" s="124">
        <f t="shared" si="5"/>
        <v>0</v>
      </c>
      <c r="Z31" s="124">
        <f t="shared" si="5"/>
        <v>0</v>
      </c>
      <c r="AA31" s="124">
        <f t="shared" si="5"/>
        <v>0</v>
      </c>
      <c r="AB31" s="124">
        <f t="shared" si="5"/>
        <v>0</v>
      </c>
      <c r="AC31" s="124">
        <f t="shared" si="5"/>
        <v>0</v>
      </c>
      <c r="AD31" s="124">
        <f t="shared" si="5"/>
        <v>0</v>
      </c>
      <c r="AE31" s="124">
        <f t="shared" si="5"/>
        <v>0</v>
      </c>
      <c r="AF31" s="124">
        <f t="shared" si="5"/>
        <v>0</v>
      </c>
      <c r="AG31" s="124">
        <f t="shared" si="5"/>
        <v>1058002</v>
      </c>
      <c r="AH31" s="124">
        <f t="shared" si="5"/>
        <v>966465</v>
      </c>
      <c r="AI31" s="124">
        <f t="shared" si="5"/>
        <v>966914</v>
      </c>
      <c r="AJ31" s="124">
        <f t="shared" si="5"/>
        <v>1050541</v>
      </c>
      <c r="AK31" s="112"/>
    </row>
    <row r="32" spans="1:37" ht="12.75">
      <c r="A32" s="125"/>
      <c r="B32" s="97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6"/>
      <c r="R32" s="126"/>
      <c r="S32" s="127"/>
      <c r="T32" s="127"/>
      <c r="U32" s="69"/>
      <c r="V32" s="65"/>
      <c r="W32" s="65"/>
      <c r="X32" s="65"/>
      <c r="Y32" s="65"/>
      <c r="Z32" s="65"/>
      <c r="AA32" s="65"/>
      <c r="AB32" s="65"/>
      <c r="AC32" s="65"/>
      <c r="AD32" s="65"/>
      <c r="AE32" s="70"/>
      <c r="AF32" s="109"/>
      <c r="AG32" s="110"/>
      <c r="AH32" s="73"/>
      <c r="AI32" s="73"/>
      <c r="AJ32" s="111"/>
      <c r="AK32" s="112"/>
    </row>
    <row r="33" spans="1:37" ht="12.75">
      <c r="A33" s="62" t="s">
        <v>100</v>
      </c>
      <c r="B33" s="119" t="s">
        <v>101</v>
      </c>
      <c r="C33" s="64">
        <v>246</v>
      </c>
      <c r="D33" s="64">
        <v>73</v>
      </c>
      <c r="E33" s="64">
        <v>361</v>
      </c>
      <c r="F33" s="64">
        <v>87</v>
      </c>
      <c r="G33" s="64">
        <v>27</v>
      </c>
      <c r="H33" s="64">
        <v>131</v>
      </c>
      <c r="I33" s="64">
        <v>640</v>
      </c>
      <c r="J33" s="64">
        <v>430</v>
      </c>
      <c r="K33" s="64">
        <v>430</v>
      </c>
      <c r="L33" s="65"/>
      <c r="M33" s="65">
        <v>25</v>
      </c>
      <c r="N33" s="65">
        <v>25</v>
      </c>
      <c r="O33" s="65"/>
      <c r="P33" s="66"/>
      <c r="Q33" s="66"/>
      <c r="R33" s="67">
        <f>C33+F33+I33+L33+O33</f>
        <v>973</v>
      </c>
      <c r="S33" s="68">
        <f>D33+G33+J33+M33+P33</f>
        <v>555</v>
      </c>
      <c r="T33" s="68">
        <f>E33+H33+K33+N33+Q33</f>
        <v>947</v>
      </c>
      <c r="U33" s="69"/>
      <c r="V33" s="65"/>
      <c r="W33" s="65"/>
      <c r="X33" s="65"/>
      <c r="Y33" s="65"/>
      <c r="Z33" s="65"/>
      <c r="AA33" s="65"/>
      <c r="AB33" s="65"/>
      <c r="AC33" s="65"/>
      <c r="AD33" s="64"/>
      <c r="AE33" s="70"/>
      <c r="AF33" s="71"/>
      <c r="AG33" s="110">
        <f>R33+AD33+U33+X33</f>
        <v>973</v>
      </c>
      <c r="AH33" s="73">
        <f>S33+AE33+V33+Y33</f>
        <v>555</v>
      </c>
      <c r="AI33" s="73">
        <f>T33+AF33+W33+Z33</f>
        <v>947</v>
      </c>
      <c r="AJ33" s="74">
        <v>640</v>
      </c>
      <c r="AK33" s="112"/>
    </row>
    <row r="34" spans="1:37" ht="12.75">
      <c r="A34" s="62"/>
      <c r="B34" s="119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5"/>
      <c r="N34" s="65"/>
      <c r="O34" s="65"/>
      <c r="P34" s="66"/>
      <c r="Q34" s="66"/>
      <c r="R34" s="67"/>
      <c r="S34" s="68"/>
      <c r="T34" s="68"/>
      <c r="U34" s="69"/>
      <c r="V34" s="65"/>
      <c r="W34" s="65"/>
      <c r="X34" s="65"/>
      <c r="Y34" s="65"/>
      <c r="Z34" s="65"/>
      <c r="AA34" s="65"/>
      <c r="AB34" s="65"/>
      <c r="AC34" s="65"/>
      <c r="AD34" s="64"/>
      <c r="AE34" s="70"/>
      <c r="AF34" s="71"/>
      <c r="AG34" s="110"/>
      <c r="AH34" s="73"/>
      <c r="AI34" s="73"/>
      <c r="AJ34" s="74"/>
      <c r="AK34" s="112"/>
    </row>
    <row r="35" spans="1:37" ht="12.75">
      <c r="A35" s="62" t="s">
        <v>102</v>
      </c>
      <c r="B35" s="119" t="s">
        <v>103</v>
      </c>
      <c r="C35" s="64">
        <v>113625</v>
      </c>
      <c r="D35" s="64">
        <v>132569</v>
      </c>
      <c r="E35" s="64">
        <v>133244</v>
      </c>
      <c r="F35" s="64">
        <v>35937</v>
      </c>
      <c r="G35" s="64">
        <v>42412</v>
      </c>
      <c r="H35" s="64">
        <v>42561</v>
      </c>
      <c r="I35" s="64">
        <v>126267</v>
      </c>
      <c r="J35" s="64">
        <v>138320</v>
      </c>
      <c r="K35" s="64">
        <v>168958</v>
      </c>
      <c r="L35" s="65">
        <v>438462</v>
      </c>
      <c r="M35" s="65">
        <v>62221</v>
      </c>
      <c r="N35" s="65">
        <v>93997</v>
      </c>
      <c r="O35" s="65">
        <v>227996</v>
      </c>
      <c r="P35" s="66">
        <v>317550</v>
      </c>
      <c r="Q35" s="66">
        <v>322481</v>
      </c>
      <c r="R35" s="67">
        <f aca="true" t="shared" si="6" ref="R35:T39">C35+F35+I35+L35+O35</f>
        <v>942287</v>
      </c>
      <c r="S35" s="68">
        <f t="shared" si="6"/>
        <v>693072</v>
      </c>
      <c r="T35" s="68">
        <f t="shared" si="6"/>
        <v>761241</v>
      </c>
      <c r="U35" s="69">
        <v>121774</v>
      </c>
      <c r="V35" s="65">
        <v>132265</v>
      </c>
      <c r="W35" s="65">
        <v>158954</v>
      </c>
      <c r="X35" s="65">
        <v>18200</v>
      </c>
      <c r="Y35" s="65"/>
      <c r="Z35" s="65"/>
      <c r="AA35" s="65"/>
      <c r="AB35" s="65">
        <v>442350</v>
      </c>
      <c r="AC35" s="65">
        <v>442350</v>
      </c>
      <c r="AD35" s="64">
        <v>56453</v>
      </c>
      <c r="AE35" s="70">
        <v>243543</v>
      </c>
      <c r="AF35" s="71">
        <v>243543</v>
      </c>
      <c r="AG35" s="110">
        <f>R35+AD35+U35+X35+AA35</f>
        <v>1138714</v>
      </c>
      <c r="AH35" s="110">
        <f>S35+AE35+V35+Y35+AB35</f>
        <v>1511230</v>
      </c>
      <c r="AI35" s="110">
        <f>T35+AF35+W35+Z35+AC35</f>
        <v>1606088</v>
      </c>
      <c r="AJ35" s="74">
        <v>2855816</v>
      </c>
      <c r="AK35" s="112"/>
    </row>
    <row r="36" spans="1:37" ht="12.75">
      <c r="A36" s="62"/>
      <c r="B36" s="128" t="s">
        <v>104</v>
      </c>
      <c r="C36" s="77"/>
      <c r="D36" s="77"/>
      <c r="E36" s="77"/>
      <c r="F36" s="77"/>
      <c r="G36" s="77"/>
      <c r="H36" s="77"/>
      <c r="I36" s="77"/>
      <c r="J36" s="77"/>
      <c r="K36" s="77"/>
      <c r="L36" s="64">
        <v>23498</v>
      </c>
      <c r="M36" s="129">
        <v>23971</v>
      </c>
      <c r="N36" s="129">
        <v>27347</v>
      </c>
      <c r="O36" s="65"/>
      <c r="P36" s="66"/>
      <c r="Q36" s="66"/>
      <c r="R36" s="67">
        <f t="shared" si="6"/>
        <v>23498</v>
      </c>
      <c r="S36" s="68">
        <f t="shared" si="6"/>
        <v>23971</v>
      </c>
      <c r="T36" s="68">
        <f t="shared" si="6"/>
        <v>27347</v>
      </c>
      <c r="U36" s="130"/>
      <c r="V36" s="64"/>
      <c r="W36" s="64"/>
      <c r="X36" s="77"/>
      <c r="Y36" s="77"/>
      <c r="Z36" s="77"/>
      <c r="AA36" s="77"/>
      <c r="AB36" s="77"/>
      <c r="AC36" s="77"/>
      <c r="AD36" s="77"/>
      <c r="AE36" s="70"/>
      <c r="AF36" s="83"/>
      <c r="AG36" s="110">
        <f aca="true" t="shared" si="7" ref="AG36:AI39">R36+AD36+U36+X36</f>
        <v>23498</v>
      </c>
      <c r="AH36" s="73">
        <f t="shared" si="7"/>
        <v>23971</v>
      </c>
      <c r="AI36" s="73">
        <f t="shared" si="7"/>
        <v>27347</v>
      </c>
      <c r="AJ36" s="86">
        <v>20755</v>
      </c>
      <c r="AK36" s="112"/>
    </row>
    <row r="37" spans="1:37" ht="12.75">
      <c r="A37" s="62"/>
      <c r="B37" s="128" t="s">
        <v>105</v>
      </c>
      <c r="C37" s="77"/>
      <c r="D37" s="77"/>
      <c r="E37" s="77"/>
      <c r="F37" s="77"/>
      <c r="G37" s="77"/>
      <c r="H37" s="77"/>
      <c r="I37" s="77"/>
      <c r="J37" s="77"/>
      <c r="K37" s="77"/>
      <c r="L37" s="64">
        <v>21000</v>
      </c>
      <c r="M37" s="64">
        <v>38250</v>
      </c>
      <c r="N37" s="64">
        <v>38250</v>
      </c>
      <c r="O37" s="65">
        <v>1900</v>
      </c>
      <c r="P37" s="66">
        <v>550</v>
      </c>
      <c r="Q37" s="66">
        <v>5481</v>
      </c>
      <c r="R37" s="67">
        <f t="shared" si="6"/>
        <v>22900</v>
      </c>
      <c r="S37" s="68">
        <f t="shared" si="6"/>
        <v>38800</v>
      </c>
      <c r="T37" s="68">
        <f t="shared" si="6"/>
        <v>43731</v>
      </c>
      <c r="U37" s="130"/>
      <c r="V37" s="64"/>
      <c r="W37" s="64"/>
      <c r="X37" s="77"/>
      <c r="Y37" s="77"/>
      <c r="Z37" s="77"/>
      <c r="AA37" s="77"/>
      <c r="AB37" s="77"/>
      <c r="AC37" s="77"/>
      <c r="AD37" s="77"/>
      <c r="AE37" s="70"/>
      <c r="AF37" s="83"/>
      <c r="AG37" s="110">
        <f t="shared" si="7"/>
        <v>22900</v>
      </c>
      <c r="AH37" s="73">
        <f t="shared" si="7"/>
        <v>38800</v>
      </c>
      <c r="AI37" s="73">
        <f t="shared" si="7"/>
        <v>43731</v>
      </c>
      <c r="AJ37" s="86">
        <v>33928</v>
      </c>
      <c r="AK37" s="112"/>
    </row>
    <row r="38" spans="1:37" ht="12.75">
      <c r="A38" s="62"/>
      <c r="B38" s="128" t="s">
        <v>106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64">
        <v>226096</v>
      </c>
      <c r="P38" s="131">
        <v>317000</v>
      </c>
      <c r="Q38" s="131">
        <v>317000</v>
      </c>
      <c r="R38" s="67">
        <f t="shared" si="6"/>
        <v>226096</v>
      </c>
      <c r="S38" s="68">
        <f t="shared" si="6"/>
        <v>317000</v>
      </c>
      <c r="T38" s="68">
        <f t="shared" si="6"/>
        <v>317000</v>
      </c>
      <c r="U38" s="132"/>
      <c r="V38" s="77"/>
      <c r="W38" s="77"/>
      <c r="X38" s="77"/>
      <c r="Y38" s="77"/>
      <c r="Z38" s="77"/>
      <c r="AA38" s="77"/>
      <c r="AB38" s="77"/>
      <c r="AC38" s="77"/>
      <c r="AD38" s="77">
        <v>56543</v>
      </c>
      <c r="AE38" s="70">
        <v>243543</v>
      </c>
      <c r="AF38" s="83">
        <v>243543</v>
      </c>
      <c r="AG38" s="110">
        <f t="shared" si="7"/>
        <v>282639</v>
      </c>
      <c r="AH38" s="73">
        <f t="shared" si="7"/>
        <v>560543</v>
      </c>
      <c r="AI38" s="73">
        <f t="shared" si="7"/>
        <v>560543</v>
      </c>
      <c r="AJ38" s="86">
        <v>233680</v>
      </c>
      <c r="AK38" s="112"/>
    </row>
    <row r="39" spans="1:37" ht="12.75">
      <c r="A39" s="62"/>
      <c r="B39" s="128" t="s">
        <v>107</v>
      </c>
      <c r="C39" s="77"/>
      <c r="D39" s="77"/>
      <c r="E39" s="77"/>
      <c r="F39" s="77"/>
      <c r="G39" s="77"/>
      <c r="H39" s="77"/>
      <c r="I39" s="77"/>
      <c r="J39" s="77"/>
      <c r="K39" s="77"/>
      <c r="L39" s="77">
        <v>393964</v>
      </c>
      <c r="M39" s="77"/>
      <c r="N39" s="77">
        <v>28400</v>
      </c>
      <c r="O39" s="64"/>
      <c r="P39" s="131"/>
      <c r="Q39" s="131"/>
      <c r="R39" s="67">
        <f t="shared" si="6"/>
        <v>393964</v>
      </c>
      <c r="S39" s="68">
        <f t="shared" si="6"/>
        <v>0</v>
      </c>
      <c r="T39" s="68">
        <f t="shared" si="6"/>
        <v>28400</v>
      </c>
      <c r="U39" s="132"/>
      <c r="V39" s="77"/>
      <c r="W39" s="77"/>
      <c r="X39" s="77"/>
      <c r="Y39" s="77"/>
      <c r="Z39" s="77"/>
      <c r="AA39" s="77"/>
      <c r="AB39" s="77"/>
      <c r="AC39" s="77"/>
      <c r="AD39" s="77"/>
      <c r="AE39" s="70"/>
      <c r="AF39" s="83"/>
      <c r="AG39" s="110">
        <f t="shared" si="7"/>
        <v>393964</v>
      </c>
      <c r="AH39" s="73">
        <f t="shared" si="7"/>
        <v>0</v>
      </c>
      <c r="AI39" s="73">
        <f t="shared" si="7"/>
        <v>28400</v>
      </c>
      <c r="AJ39" s="86">
        <v>796800</v>
      </c>
      <c r="AK39" s="112"/>
    </row>
    <row r="40" spans="1:37" ht="12.75">
      <c r="A40" s="75"/>
      <c r="B40" s="128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133"/>
      <c r="Q40" s="133"/>
      <c r="R40" s="134"/>
      <c r="S40" s="135"/>
      <c r="T40" s="135"/>
      <c r="U40" s="132"/>
      <c r="V40" s="77"/>
      <c r="W40" s="77"/>
      <c r="X40" s="77"/>
      <c r="Y40" s="77"/>
      <c r="Z40" s="77"/>
      <c r="AA40" s="77"/>
      <c r="AB40" s="77"/>
      <c r="AC40" s="77"/>
      <c r="AD40" s="77"/>
      <c r="AE40" s="70"/>
      <c r="AF40" s="83"/>
      <c r="AG40" s="136"/>
      <c r="AH40" s="137"/>
      <c r="AI40" s="137"/>
      <c r="AJ40" s="86"/>
      <c r="AK40" s="112"/>
    </row>
    <row r="41" spans="1:37" ht="33.75">
      <c r="A41" s="87"/>
      <c r="B41" s="88" t="s">
        <v>108</v>
      </c>
      <c r="C41" s="89">
        <f aca="true" t="shared" si="8" ref="C41:AJ41">SUM(C31:C35)</f>
        <v>688771</v>
      </c>
      <c r="D41" s="89">
        <f t="shared" si="8"/>
        <v>660779</v>
      </c>
      <c r="E41" s="89">
        <f t="shared" si="8"/>
        <v>661742</v>
      </c>
      <c r="F41" s="89">
        <f t="shared" si="8"/>
        <v>219045</v>
      </c>
      <c r="G41" s="89">
        <f t="shared" si="8"/>
        <v>210464</v>
      </c>
      <c r="H41" s="89">
        <f t="shared" si="8"/>
        <v>210717</v>
      </c>
      <c r="I41" s="89">
        <f t="shared" si="8"/>
        <v>384418</v>
      </c>
      <c r="J41" s="89">
        <f t="shared" si="8"/>
        <v>407616</v>
      </c>
      <c r="K41" s="89">
        <f t="shared" si="8"/>
        <v>438703</v>
      </c>
      <c r="L41" s="89">
        <f t="shared" si="8"/>
        <v>463581</v>
      </c>
      <c r="M41" s="89">
        <f t="shared" si="8"/>
        <v>63683</v>
      </c>
      <c r="N41" s="89">
        <f t="shared" si="8"/>
        <v>95459</v>
      </c>
      <c r="O41" s="89">
        <f t="shared" si="8"/>
        <v>227996</v>
      </c>
      <c r="P41" s="90">
        <f t="shared" si="8"/>
        <v>317550</v>
      </c>
      <c r="Q41" s="90">
        <f t="shared" si="8"/>
        <v>322481</v>
      </c>
      <c r="R41" s="91">
        <f t="shared" si="8"/>
        <v>1983811</v>
      </c>
      <c r="S41" s="92">
        <f t="shared" si="8"/>
        <v>1660092</v>
      </c>
      <c r="T41" s="92">
        <f t="shared" si="8"/>
        <v>1729102</v>
      </c>
      <c r="U41" s="93">
        <f t="shared" si="8"/>
        <v>139225</v>
      </c>
      <c r="V41" s="89">
        <f t="shared" si="8"/>
        <v>132265</v>
      </c>
      <c r="W41" s="89">
        <f t="shared" si="8"/>
        <v>158954</v>
      </c>
      <c r="X41" s="89">
        <f t="shared" si="8"/>
        <v>18200</v>
      </c>
      <c r="Y41" s="89">
        <f t="shared" si="8"/>
        <v>0</v>
      </c>
      <c r="Z41" s="89">
        <f t="shared" si="8"/>
        <v>0</v>
      </c>
      <c r="AA41" s="89">
        <f t="shared" si="8"/>
        <v>0</v>
      </c>
      <c r="AB41" s="89">
        <f t="shared" si="8"/>
        <v>442350</v>
      </c>
      <c r="AC41" s="89">
        <f t="shared" si="8"/>
        <v>442350</v>
      </c>
      <c r="AD41" s="89">
        <f t="shared" si="8"/>
        <v>56453</v>
      </c>
      <c r="AE41" s="90">
        <f t="shared" si="8"/>
        <v>243543</v>
      </c>
      <c r="AF41" s="90">
        <f t="shared" si="8"/>
        <v>243543</v>
      </c>
      <c r="AG41" s="91">
        <f t="shared" si="8"/>
        <v>2197689</v>
      </c>
      <c r="AH41" s="94">
        <f t="shared" si="8"/>
        <v>2478250</v>
      </c>
      <c r="AI41" s="94">
        <f t="shared" si="8"/>
        <v>2573949</v>
      </c>
      <c r="AJ41" s="95">
        <f t="shared" si="8"/>
        <v>3906997</v>
      </c>
      <c r="AK41" s="112"/>
    </row>
    <row r="42" spans="1:37" ht="12.75">
      <c r="A42" s="138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1"/>
      <c r="Q42" s="141"/>
      <c r="R42" s="142"/>
      <c r="S42" s="143"/>
      <c r="T42" s="143"/>
      <c r="U42" s="144"/>
      <c r="V42" s="140"/>
      <c r="W42" s="140"/>
      <c r="X42" s="145"/>
      <c r="Y42" s="145"/>
      <c r="Z42" s="145"/>
      <c r="AA42" s="145"/>
      <c r="AB42" s="145"/>
      <c r="AC42" s="145"/>
      <c r="AD42" s="140"/>
      <c r="AE42" s="146"/>
      <c r="AF42" s="146"/>
      <c r="AG42" s="147"/>
      <c r="AH42" s="148"/>
      <c r="AI42" s="148"/>
      <c r="AJ42" s="149"/>
      <c r="AK42" s="112"/>
    </row>
    <row r="43" spans="1:37" ht="25.5" customHeight="1">
      <c r="A43" s="87"/>
      <c r="B43" s="123" t="s">
        <v>109</v>
      </c>
      <c r="C43" s="124">
        <f aca="true" t="shared" si="9" ref="C43:AJ43">C10+C41</f>
        <v>984937</v>
      </c>
      <c r="D43" s="124">
        <f t="shared" si="9"/>
        <v>866709</v>
      </c>
      <c r="E43" s="124">
        <f t="shared" si="9"/>
        <v>867672</v>
      </c>
      <c r="F43" s="124">
        <f t="shared" si="9"/>
        <v>303334</v>
      </c>
      <c r="G43" s="124">
        <f t="shared" si="9"/>
        <v>277084</v>
      </c>
      <c r="H43" s="124">
        <f t="shared" si="9"/>
        <v>277337</v>
      </c>
      <c r="I43" s="124">
        <f t="shared" si="9"/>
        <v>653500</v>
      </c>
      <c r="J43" s="124">
        <f t="shared" si="9"/>
        <v>600702</v>
      </c>
      <c r="K43" s="124">
        <f t="shared" si="9"/>
        <v>662491</v>
      </c>
      <c r="L43" s="124">
        <f t="shared" si="9"/>
        <v>463581</v>
      </c>
      <c r="M43" s="124">
        <f t="shared" si="9"/>
        <v>63683</v>
      </c>
      <c r="N43" s="124">
        <f t="shared" si="9"/>
        <v>96505</v>
      </c>
      <c r="O43" s="124">
        <f t="shared" si="9"/>
        <v>227996</v>
      </c>
      <c r="P43" s="150">
        <f t="shared" si="9"/>
        <v>317550</v>
      </c>
      <c r="Q43" s="150">
        <f t="shared" si="9"/>
        <v>322481</v>
      </c>
      <c r="R43" s="151">
        <f t="shared" si="9"/>
        <v>2633348</v>
      </c>
      <c r="S43" s="152">
        <f t="shared" si="9"/>
        <v>2125728</v>
      </c>
      <c r="T43" s="152">
        <f t="shared" si="9"/>
        <v>2226486</v>
      </c>
      <c r="U43" s="153">
        <f t="shared" si="9"/>
        <v>139225</v>
      </c>
      <c r="V43" s="124">
        <f t="shared" si="9"/>
        <v>132265</v>
      </c>
      <c r="W43" s="124">
        <f t="shared" si="9"/>
        <v>168954</v>
      </c>
      <c r="X43" s="124">
        <f t="shared" si="9"/>
        <v>18200</v>
      </c>
      <c r="Y43" s="124">
        <f t="shared" si="9"/>
        <v>0</v>
      </c>
      <c r="Z43" s="124">
        <f t="shared" si="9"/>
        <v>0</v>
      </c>
      <c r="AA43" s="124">
        <f t="shared" si="9"/>
        <v>0</v>
      </c>
      <c r="AB43" s="124">
        <f t="shared" si="9"/>
        <v>442350</v>
      </c>
      <c r="AC43" s="124">
        <f t="shared" si="9"/>
        <v>442350</v>
      </c>
      <c r="AD43" s="124">
        <f t="shared" si="9"/>
        <v>56453</v>
      </c>
      <c r="AE43" s="150">
        <f t="shared" si="9"/>
        <v>243543</v>
      </c>
      <c r="AF43" s="150">
        <f t="shared" si="9"/>
        <v>243543</v>
      </c>
      <c r="AG43" s="151">
        <f t="shared" si="9"/>
        <v>2847226</v>
      </c>
      <c r="AH43" s="154">
        <f t="shared" si="9"/>
        <v>2943886</v>
      </c>
      <c r="AI43" s="154">
        <f t="shared" si="9"/>
        <v>3081333</v>
      </c>
      <c r="AJ43" s="155">
        <f t="shared" si="9"/>
        <v>4473027</v>
      </c>
      <c r="AK43" s="156"/>
    </row>
    <row r="44" spans="1:37" ht="36.75" customHeight="1">
      <c r="A44" s="87"/>
      <c r="B44" s="157" t="s">
        <v>110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>
        <f>L39</f>
        <v>393964</v>
      </c>
      <c r="M44" s="158">
        <f>M39</f>
        <v>0</v>
      </c>
      <c r="N44" s="158">
        <f>N39</f>
        <v>28400</v>
      </c>
      <c r="O44" s="158"/>
      <c r="P44" s="159"/>
      <c r="Q44" s="159"/>
      <c r="R44" s="126">
        <f>C44+F44+I44+L44+O44</f>
        <v>393964</v>
      </c>
      <c r="S44" s="127">
        <f>D44+G44+J44+M44+P44</f>
        <v>0</v>
      </c>
      <c r="T44" s="127">
        <f>E44+H44+K44+N44+Q44</f>
        <v>28400</v>
      </c>
      <c r="U44" s="160"/>
      <c r="V44" s="161"/>
      <c r="W44" s="161"/>
      <c r="X44" s="161"/>
      <c r="Y44" s="161"/>
      <c r="Z44" s="161"/>
      <c r="AA44" s="161"/>
      <c r="AB44" s="161"/>
      <c r="AC44" s="161"/>
      <c r="AD44" s="158"/>
      <c r="AE44" s="162"/>
      <c r="AF44" s="163"/>
      <c r="AG44" s="110">
        <f>R44+AD44+U44+X44</f>
        <v>393964</v>
      </c>
      <c r="AH44" s="73">
        <f>S44+AE44+V44+Y44</f>
        <v>0</v>
      </c>
      <c r="AI44" s="73">
        <f>T44+AF44+W44+Z44</f>
        <v>28400</v>
      </c>
      <c r="AJ44" s="164">
        <v>796800</v>
      </c>
      <c r="AK44" s="165"/>
    </row>
    <row r="45" spans="1:37" ht="25.5" customHeight="1">
      <c r="A45" s="87"/>
      <c r="B45" s="166" t="s">
        <v>111</v>
      </c>
      <c r="C45" s="167">
        <f aca="true" t="shared" si="10" ref="C45:AJ45">C43-C44</f>
        <v>984937</v>
      </c>
      <c r="D45" s="167">
        <f t="shared" si="10"/>
        <v>866709</v>
      </c>
      <c r="E45" s="167">
        <f t="shared" si="10"/>
        <v>867672</v>
      </c>
      <c r="F45" s="167">
        <f t="shared" si="10"/>
        <v>303334</v>
      </c>
      <c r="G45" s="167">
        <f t="shared" si="10"/>
        <v>277084</v>
      </c>
      <c r="H45" s="167">
        <f t="shared" si="10"/>
        <v>277337</v>
      </c>
      <c r="I45" s="167">
        <f t="shared" si="10"/>
        <v>653500</v>
      </c>
      <c r="J45" s="167">
        <f t="shared" si="10"/>
        <v>600702</v>
      </c>
      <c r="K45" s="167">
        <f t="shared" si="10"/>
        <v>662491</v>
      </c>
      <c r="L45" s="167">
        <f t="shared" si="10"/>
        <v>69617</v>
      </c>
      <c r="M45" s="167">
        <f t="shared" si="10"/>
        <v>63683</v>
      </c>
      <c r="N45" s="167">
        <f t="shared" si="10"/>
        <v>68105</v>
      </c>
      <c r="O45" s="167">
        <f t="shared" si="10"/>
        <v>227996</v>
      </c>
      <c r="P45" s="168">
        <f t="shared" si="10"/>
        <v>317550</v>
      </c>
      <c r="Q45" s="168">
        <f t="shared" si="10"/>
        <v>322481</v>
      </c>
      <c r="R45" s="169">
        <f t="shared" si="10"/>
        <v>2239384</v>
      </c>
      <c r="S45" s="170">
        <f t="shared" si="10"/>
        <v>2125728</v>
      </c>
      <c r="T45" s="170">
        <f t="shared" si="10"/>
        <v>2198086</v>
      </c>
      <c r="U45" s="171">
        <f t="shared" si="10"/>
        <v>139225</v>
      </c>
      <c r="V45" s="167">
        <f t="shared" si="10"/>
        <v>132265</v>
      </c>
      <c r="W45" s="167">
        <f t="shared" si="10"/>
        <v>168954</v>
      </c>
      <c r="X45" s="167">
        <f t="shared" si="10"/>
        <v>18200</v>
      </c>
      <c r="Y45" s="167">
        <f t="shared" si="10"/>
        <v>0</v>
      </c>
      <c r="Z45" s="167">
        <f t="shared" si="10"/>
        <v>0</v>
      </c>
      <c r="AA45" s="167">
        <f t="shared" si="10"/>
        <v>0</v>
      </c>
      <c r="AB45" s="167">
        <f t="shared" si="10"/>
        <v>442350</v>
      </c>
      <c r="AC45" s="167">
        <f t="shared" si="10"/>
        <v>442350</v>
      </c>
      <c r="AD45" s="167">
        <f t="shared" si="10"/>
        <v>56453</v>
      </c>
      <c r="AE45" s="172">
        <f t="shared" si="10"/>
        <v>243543</v>
      </c>
      <c r="AF45" s="173">
        <f t="shared" si="10"/>
        <v>243543</v>
      </c>
      <c r="AG45" s="169">
        <f t="shared" si="10"/>
        <v>2453262</v>
      </c>
      <c r="AH45" s="174">
        <f t="shared" si="10"/>
        <v>2943886</v>
      </c>
      <c r="AI45" s="174">
        <f t="shared" si="10"/>
        <v>3052933</v>
      </c>
      <c r="AJ45" s="174">
        <f t="shared" si="10"/>
        <v>3676227</v>
      </c>
      <c r="AK45" s="165"/>
    </row>
    <row r="46" spans="2:3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1:37" ht="12.75"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ht="12.75">
      <c r="AF48" s="3"/>
    </row>
  </sheetData>
  <mergeCells count="14">
    <mergeCell ref="B2:U2"/>
    <mergeCell ref="A5:A6"/>
    <mergeCell ref="C5:E5"/>
    <mergeCell ref="F5:H5"/>
    <mergeCell ref="I5:K5"/>
    <mergeCell ref="L5:N5"/>
    <mergeCell ref="O5:Q5"/>
    <mergeCell ref="R5:T5"/>
    <mergeCell ref="U5:W5"/>
    <mergeCell ref="AJ5:AJ6"/>
    <mergeCell ref="X5:Z5"/>
    <mergeCell ref="AA5:AC5"/>
    <mergeCell ref="AD5:AF5"/>
    <mergeCell ref="AG5:AI5"/>
  </mergeCells>
  <printOptions/>
  <pageMargins left="0" right="0" top="1.17" bottom="0.39375" header="1.73" footer="0.511805555555555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6">
      <selection activeCell="D22" sqref="D22"/>
    </sheetView>
  </sheetViews>
  <sheetFormatPr defaultColWidth="9.00390625" defaultRowHeight="12.75"/>
  <cols>
    <col min="1" max="1" width="9.375" style="0" customWidth="1"/>
    <col min="2" max="2" width="32.625" style="0" customWidth="1"/>
    <col min="3" max="3" width="10.00390625" style="0" customWidth="1"/>
    <col min="4" max="4" width="11.125" style="0" customWidth="1"/>
    <col min="5" max="5" width="10.125" style="0" customWidth="1"/>
  </cols>
  <sheetData>
    <row r="1" spans="3:4" ht="12.75">
      <c r="C1" s="727" t="s">
        <v>113</v>
      </c>
      <c r="D1" s="727"/>
    </row>
    <row r="3" spans="1:4" ht="12.75">
      <c r="A3" s="733" t="s">
        <v>114</v>
      </c>
      <c r="B3" s="733"/>
      <c r="C3" s="733"/>
      <c r="D3" s="733"/>
    </row>
    <row r="4" spans="1:4" ht="12.75">
      <c r="A4" s="733" t="s">
        <v>115</v>
      </c>
      <c r="B4" s="733"/>
      <c r="C4" s="733"/>
      <c r="D4" s="733"/>
    </row>
    <row r="5" spans="1:4" ht="12.75">
      <c r="A5" s="733" t="s">
        <v>116</v>
      </c>
      <c r="B5" s="733"/>
      <c r="C5" s="733"/>
      <c r="D5" s="733"/>
    </row>
    <row r="7" spans="2:6" ht="26.25">
      <c r="B7" s="175" t="s">
        <v>117</v>
      </c>
      <c r="C7" s="176" t="s">
        <v>118</v>
      </c>
      <c r="D7" s="176" t="s">
        <v>119</v>
      </c>
      <c r="E7" s="176" t="s">
        <v>120</v>
      </c>
      <c r="F7" s="177" t="s">
        <v>121</v>
      </c>
    </row>
    <row r="8" spans="2:6" ht="12.75">
      <c r="B8" s="178" t="s">
        <v>122</v>
      </c>
      <c r="C8" s="179">
        <v>308737</v>
      </c>
      <c r="D8" s="179">
        <v>308647</v>
      </c>
      <c r="E8" s="179">
        <v>301200</v>
      </c>
      <c r="F8" s="180">
        <v>301900</v>
      </c>
    </row>
    <row r="9" spans="2:6" ht="12.75">
      <c r="B9" s="181" t="s">
        <v>123</v>
      </c>
      <c r="C9" s="182">
        <v>300746</v>
      </c>
      <c r="D9" s="182">
        <v>300746</v>
      </c>
      <c r="E9" s="182">
        <v>305200</v>
      </c>
      <c r="F9" s="183">
        <v>306400</v>
      </c>
    </row>
    <row r="10" spans="2:6" ht="12.75">
      <c r="B10" s="181" t="s">
        <v>124</v>
      </c>
      <c r="C10" s="182">
        <v>718805</v>
      </c>
      <c r="D10" s="182">
        <v>761800</v>
      </c>
      <c r="E10" s="182">
        <v>726500</v>
      </c>
      <c r="F10" s="183">
        <v>728300</v>
      </c>
    </row>
    <row r="11" spans="2:6" ht="12.75">
      <c r="B11" s="181" t="s">
        <v>125</v>
      </c>
      <c r="C11" s="182">
        <v>17000</v>
      </c>
      <c r="D11" s="182">
        <v>17000</v>
      </c>
      <c r="E11" s="182">
        <v>19700</v>
      </c>
      <c r="F11" s="183">
        <v>19900</v>
      </c>
    </row>
    <row r="12" spans="2:6" ht="12.75">
      <c r="B12" s="181" t="s">
        <v>126</v>
      </c>
      <c r="C12" s="182">
        <v>486050</v>
      </c>
      <c r="D12" s="182">
        <v>494572</v>
      </c>
      <c r="E12" s="182">
        <v>490500</v>
      </c>
      <c r="F12" s="183">
        <v>493600</v>
      </c>
    </row>
    <row r="13" spans="2:6" ht="12.75">
      <c r="B13" s="181" t="s">
        <v>127</v>
      </c>
      <c r="C13" s="182">
        <v>450</v>
      </c>
      <c r="D13" s="182">
        <v>450</v>
      </c>
      <c r="E13" s="182">
        <v>400</v>
      </c>
      <c r="F13" s="183">
        <v>450</v>
      </c>
    </row>
    <row r="14" spans="2:6" ht="12.75">
      <c r="B14" s="181" t="s">
        <v>128</v>
      </c>
      <c r="C14" s="182">
        <v>28870</v>
      </c>
      <c r="D14" s="182">
        <v>28870</v>
      </c>
      <c r="E14" s="182">
        <v>49000</v>
      </c>
      <c r="F14" s="183">
        <v>48000</v>
      </c>
    </row>
    <row r="15" spans="2:6" ht="12.75">
      <c r="B15" s="184" t="s">
        <v>129</v>
      </c>
      <c r="C15" s="185">
        <v>2050</v>
      </c>
      <c r="D15" s="185">
        <v>59670</v>
      </c>
      <c r="E15" s="185">
        <v>1000</v>
      </c>
      <c r="F15" s="186">
        <v>1500</v>
      </c>
    </row>
    <row r="16" spans="2:6" ht="12.75">
      <c r="B16" s="187" t="s">
        <v>130</v>
      </c>
      <c r="C16" s="188">
        <f>SUM(C8:C15)</f>
        <v>1862708</v>
      </c>
      <c r="D16" s="188">
        <f>SUM(D8:D15)</f>
        <v>1971755</v>
      </c>
      <c r="E16" s="188">
        <f>SUM(E8:E15)</f>
        <v>1893500</v>
      </c>
      <c r="F16" s="189">
        <f>SUM(F8:F15)</f>
        <v>1900050</v>
      </c>
    </row>
    <row r="17" spans="2:6" ht="12.75">
      <c r="B17" s="178" t="s">
        <v>131</v>
      </c>
      <c r="C17" s="179">
        <v>866709</v>
      </c>
      <c r="D17" s="179">
        <v>867672</v>
      </c>
      <c r="E17" s="179">
        <v>874700</v>
      </c>
      <c r="F17" s="180">
        <v>887500</v>
      </c>
    </row>
    <row r="18" spans="2:6" ht="12.75">
      <c r="B18" s="181" t="s">
        <v>132</v>
      </c>
      <c r="C18" s="182">
        <v>277084</v>
      </c>
      <c r="D18" s="182">
        <v>277337</v>
      </c>
      <c r="E18" s="182">
        <v>273510</v>
      </c>
      <c r="F18" s="183">
        <v>274400</v>
      </c>
    </row>
    <row r="19" spans="2:6" ht="12.75">
      <c r="B19" s="181" t="s">
        <v>133</v>
      </c>
      <c r="C19" s="182">
        <v>547131</v>
      </c>
      <c r="D19" s="182">
        <v>608920</v>
      </c>
      <c r="E19" s="182">
        <v>568300</v>
      </c>
      <c r="F19" s="183">
        <v>569780</v>
      </c>
    </row>
    <row r="20" spans="2:6" ht="12.75">
      <c r="B20" s="181" t="s">
        <v>134</v>
      </c>
      <c r="C20" s="182">
        <v>18025</v>
      </c>
      <c r="D20" s="182">
        <v>18475</v>
      </c>
      <c r="E20" s="182">
        <v>14770</v>
      </c>
      <c r="F20" s="183">
        <v>15510</v>
      </c>
    </row>
    <row r="21" spans="2:6" ht="12.75">
      <c r="B21" s="181" t="s">
        <v>135</v>
      </c>
      <c r="C21" s="182">
        <v>19800</v>
      </c>
      <c r="D21" s="182">
        <v>20846</v>
      </c>
      <c r="E21" s="182">
        <v>12120</v>
      </c>
      <c r="F21" s="183">
        <v>17160</v>
      </c>
    </row>
    <row r="22" spans="2:6" ht="12.75">
      <c r="B22" s="181" t="s">
        <v>136</v>
      </c>
      <c r="C22" s="182">
        <v>25858</v>
      </c>
      <c r="D22" s="182">
        <v>28784</v>
      </c>
      <c r="E22" s="182">
        <v>24900</v>
      </c>
      <c r="F22" s="183">
        <v>25600</v>
      </c>
    </row>
    <row r="23" spans="2:6" ht="12.75">
      <c r="B23" s="181" t="s">
        <v>137</v>
      </c>
      <c r="C23" s="182">
        <v>0</v>
      </c>
      <c r="D23" s="182">
        <v>0</v>
      </c>
      <c r="E23" s="182">
        <v>500</v>
      </c>
      <c r="F23" s="183">
        <v>500</v>
      </c>
    </row>
    <row r="24" spans="2:6" ht="12.75">
      <c r="B24" s="181" t="s">
        <v>138</v>
      </c>
      <c r="C24" s="182">
        <v>317000</v>
      </c>
      <c r="D24" s="182">
        <v>317000</v>
      </c>
      <c r="E24" s="182">
        <v>49000</v>
      </c>
      <c r="F24" s="183">
        <v>48000</v>
      </c>
    </row>
    <row r="25" spans="2:6" ht="12.75">
      <c r="B25" s="181" t="s">
        <v>139</v>
      </c>
      <c r="C25" s="182">
        <v>9500</v>
      </c>
      <c r="D25" s="182">
        <v>9500</v>
      </c>
      <c r="E25" s="182">
        <v>9000</v>
      </c>
      <c r="F25" s="183">
        <v>9200</v>
      </c>
    </row>
    <row r="26" spans="2:6" ht="12.75">
      <c r="B26" s="184" t="s">
        <v>140</v>
      </c>
      <c r="C26" s="185">
        <v>550</v>
      </c>
      <c r="D26" s="185">
        <v>5481</v>
      </c>
      <c r="E26" s="185">
        <v>1000</v>
      </c>
      <c r="F26" s="186">
        <v>1000</v>
      </c>
    </row>
    <row r="27" spans="2:6" ht="12.75">
      <c r="B27" s="187" t="s">
        <v>141</v>
      </c>
      <c r="C27" s="188">
        <f>SUM(C17:C26)</f>
        <v>2081657</v>
      </c>
      <c r="D27" s="188">
        <f>SUM(D17:D26)</f>
        <v>2154015</v>
      </c>
      <c r="E27" s="188">
        <f>SUM(E17:E26)</f>
        <v>1827800</v>
      </c>
      <c r="F27" s="189">
        <f>SUM(F17:F26)</f>
        <v>1848650</v>
      </c>
    </row>
    <row r="28" spans="2:6" ht="12.75">
      <c r="B28" s="178" t="s">
        <v>142</v>
      </c>
      <c r="C28" s="179">
        <v>65500</v>
      </c>
      <c r="D28" s="179">
        <v>65500</v>
      </c>
      <c r="E28" s="179">
        <v>12000</v>
      </c>
      <c r="F28" s="180">
        <v>13700</v>
      </c>
    </row>
    <row r="29" spans="2:6" ht="12.75">
      <c r="B29" s="190" t="s">
        <v>143</v>
      </c>
      <c r="C29" s="191"/>
      <c r="D29" s="191"/>
      <c r="E29" s="191">
        <v>22000</v>
      </c>
      <c r="F29" s="192">
        <v>24000</v>
      </c>
    </row>
    <row r="30" spans="2:6" ht="12.75">
      <c r="B30" s="181" t="s">
        <v>144</v>
      </c>
      <c r="C30" s="182">
        <v>6000</v>
      </c>
      <c r="D30" s="182">
        <v>6000</v>
      </c>
      <c r="E30" s="182">
        <v>17000</v>
      </c>
      <c r="F30" s="183">
        <v>11000</v>
      </c>
    </row>
    <row r="31" spans="2:6" ht="12.75">
      <c r="B31" s="181" t="s">
        <v>145</v>
      </c>
      <c r="C31" s="182">
        <v>9678</v>
      </c>
      <c r="D31" s="182">
        <v>9678</v>
      </c>
      <c r="E31" s="182">
        <v>0</v>
      </c>
      <c r="F31" s="183">
        <v>0</v>
      </c>
    </row>
    <row r="32" spans="2:6" ht="12.75">
      <c r="B32" s="181" t="s">
        <v>146</v>
      </c>
      <c r="C32" s="182"/>
      <c r="D32" s="182"/>
      <c r="E32" s="182">
        <v>0</v>
      </c>
      <c r="F32" s="183">
        <v>0</v>
      </c>
    </row>
    <row r="33" spans="2:6" ht="12.75">
      <c r="B33" s="181" t="s">
        <v>147</v>
      </c>
      <c r="C33" s="182"/>
      <c r="D33" s="182"/>
      <c r="E33" s="182">
        <v>0</v>
      </c>
      <c r="F33" s="183">
        <v>0</v>
      </c>
    </row>
    <row r="34" spans="2:6" ht="12.75">
      <c r="B34" s="181" t="s">
        <v>129</v>
      </c>
      <c r="C34" s="182">
        <v>0</v>
      </c>
      <c r="D34" s="182">
        <v>0</v>
      </c>
      <c r="E34" s="182">
        <v>0</v>
      </c>
      <c r="F34" s="183">
        <v>0</v>
      </c>
    </row>
    <row r="35" spans="2:6" ht="12.75">
      <c r="B35" s="181" t="s">
        <v>41</v>
      </c>
      <c r="C35" s="182">
        <v>1000000</v>
      </c>
      <c r="D35" s="182">
        <v>1000000</v>
      </c>
      <c r="E35" s="182">
        <v>0</v>
      </c>
      <c r="F35" s="183">
        <v>0</v>
      </c>
    </row>
    <row r="36" spans="2:6" ht="12.75">
      <c r="B36" s="187" t="s">
        <v>148</v>
      </c>
      <c r="C36" s="188">
        <f>SUM(C28:C35)</f>
        <v>1081178</v>
      </c>
      <c r="D36" s="188">
        <f>SUM(D28:D35)</f>
        <v>1081178</v>
      </c>
      <c r="E36" s="188">
        <f>SUM(E28:E35)</f>
        <v>51000</v>
      </c>
      <c r="F36" s="188">
        <f>SUM(F28:F35)</f>
        <v>48700</v>
      </c>
    </row>
    <row r="37" spans="2:6" ht="12.75">
      <c r="B37" s="178" t="s">
        <v>28</v>
      </c>
      <c r="C37" s="179">
        <v>112782</v>
      </c>
      <c r="D37" s="179">
        <v>149471</v>
      </c>
      <c r="E37" s="179">
        <v>55000</v>
      </c>
      <c r="F37" s="180">
        <v>30000</v>
      </c>
    </row>
    <row r="38" spans="2:6" ht="12.75">
      <c r="B38" s="190" t="s">
        <v>26</v>
      </c>
      <c r="C38" s="191">
        <v>19483</v>
      </c>
      <c r="D38" s="191">
        <v>19483</v>
      </c>
      <c r="E38" s="191">
        <v>12000</v>
      </c>
      <c r="F38" s="192">
        <v>18000</v>
      </c>
    </row>
    <row r="39" spans="2:6" ht="12.75">
      <c r="B39" s="190" t="s">
        <v>149</v>
      </c>
      <c r="C39" s="191"/>
      <c r="D39" s="191"/>
      <c r="E39" s="191"/>
      <c r="F39" s="192">
        <v>0</v>
      </c>
    </row>
    <row r="40" spans="2:6" ht="12.75">
      <c r="B40" s="190" t="s">
        <v>150</v>
      </c>
      <c r="C40" s="191"/>
      <c r="D40" s="191"/>
      <c r="E40" s="191"/>
      <c r="F40" s="192"/>
    </row>
    <row r="41" spans="2:6" ht="12.75">
      <c r="B41" s="190" t="s">
        <v>36</v>
      </c>
      <c r="C41" s="191">
        <v>150</v>
      </c>
      <c r="D41" s="191">
        <v>150</v>
      </c>
      <c r="E41" s="191"/>
      <c r="F41" s="192"/>
    </row>
    <row r="42" spans="2:6" ht="12.75">
      <c r="B42" s="190" t="s">
        <v>151</v>
      </c>
      <c r="C42" s="191">
        <v>442200</v>
      </c>
      <c r="D42" s="191">
        <v>442200</v>
      </c>
      <c r="E42" s="191"/>
      <c r="F42" s="192"/>
    </row>
    <row r="43" spans="2:6" ht="12.75">
      <c r="B43" s="181" t="s">
        <v>152</v>
      </c>
      <c r="C43" s="182">
        <v>243543</v>
      </c>
      <c r="D43" s="182">
        <v>243543</v>
      </c>
      <c r="E43" s="182"/>
      <c r="F43" s="183"/>
    </row>
    <row r="44" spans="2:6" ht="12.75">
      <c r="B44" s="184" t="s">
        <v>153</v>
      </c>
      <c r="C44" s="185">
        <v>44071</v>
      </c>
      <c r="D44" s="185">
        <v>44071</v>
      </c>
      <c r="E44" s="185">
        <v>49700</v>
      </c>
      <c r="F44" s="186">
        <v>52100</v>
      </c>
    </row>
    <row r="45" spans="2:6" ht="12.75">
      <c r="B45" s="187" t="s">
        <v>154</v>
      </c>
      <c r="C45" s="188">
        <f>SUM(C37:C44)</f>
        <v>862229</v>
      </c>
      <c r="D45" s="188">
        <f>SUM(D37:D44)</f>
        <v>898918</v>
      </c>
      <c r="E45" s="188">
        <f>SUM(E37:E44)</f>
        <v>116700</v>
      </c>
      <c r="F45" s="189">
        <f>SUM(F37:F44)</f>
        <v>100100</v>
      </c>
    </row>
    <row r="46" spans="2:6" ht="12.75">
      <c r="B46" s="193" t="s">
        <v>155</v>
      </c>
      <c r="C46" s="194">
        <f>C16+C36</f>
        <v>2943886</v>
      </c>
      <c r="D46" s="194">
        <f>D16+D36</f>
        <v>3052933</v>
      </c>
      <c r="E46" s="194">
        <f>E16+E36</f>
        <v>1944500</v>
      </c>
      <c r="F46" s="195">
        <f>F16+F36</f>
        <v>1948750</v>
      </c>
    </row>
    <row r="47" spans="2:6" ht="12.75">
      <c r="B47" s="193" t="s">
        <v>156</v>
      </c>
      <c r="C47" s="194">
        <f>C27+C45</f>
        <v>2943886</v>
      </c>
      <c r="D47" s="194">
        <f>D27+D45</f>
        <v>3052933</v>
      </c>
      <c r="E47" s="194">
        <f>E27+E45</f>
        <v>1944500</v>
      </c>
      <c r="F47" s="195">
        <f>F27+F45</f>
        <v>1948750</v>
      </c>
    </row>
  </sheetData>
  <mergeCells count="4">
    <mergeCell ref="C1:D1"/>
    <mergeCell ref="A3:D3"/>
    <mergeCell ref="A4:D4"/>
    <mergeCell ref="A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F1">
      <selection activeCell="AP47" sqref="AP46:AP47"/>
    </sheetView>
  </sheetViews>
  <sheetFormatPr defaultColWidth="9.00390625" defaultRowHeight="12.75"/>
  <cols>
    <col min="1" max="1" width="4.875" style="0" customWidth="1"/>
    <col min="2" max="2" width="14.375" style="0" customWidth="1"/>
    <col min="3" max="16" width="6.375" style="0" customWidth="1"/>
    <col min="17" max="17" width="6.125" style="0" bestFit="1" customWidth="1"/>
    <col min="18" max="28" width="6.375" style="0" customWidth="1"/>
    <col min="29" max="43" width="6.75390625" style="0" customWidth="1"/>
    <col min="44" max="44" width="6.375" style="0" customWidth="1"/>
  </cols>
  <sheetData>
    <row r="1" spans="2:38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96"/>
      <c r="X1" s="196"/>
      <c r="Y1" s="196"/>
      <c r="Z1" s="196"/>
      <c r="AA1" s="196"/>
      <c r="AB1" s="196"/>
      <c r="AC1" s="196"/>
      <c r="AD1" s="4"/>
      <c r="AE1" s="4"/>
      <c r="AL1" t="s">
        <v>112</v>
      </c>
    </row>
    <row r="2" spans="2:31" ht="12.75">
      <c r="B2" s="733" t="s">
        <v>157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40"/>
      <c r="Y2" s="40"/>
      <c r="Z2" s="40"/>
      <c r="AA2" s="40"/>
      <c r="AB2" s="40"/>
      <c r="AC2" s="4"/>
      <c r="AD2" s="4"/>
      <c r="AE2" s="4"/>
    </row>
    <row r="3" spans="2:31" ht="12.75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4"/>
      <c r="AD3" s="4"/>
      <c r="AE3" s="4"/>
    </row>
    <row r="4" spans="2:41" ht="11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4"/>
      <c r="AE4" s="4"/>
      <c r="AO4" s="4" t="s">
        <v>158</v>
      </c>
    </row>
    <row r="5" spans="2:31" ht="12.75" hidden="1">
      <c r="B5" s="4"/>
      <c r="C5" s="752" t="s">
        <v>159</v>
      </c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52"/>
      <c r="X5" s="198"/>
      <c r="Y5" s="198"/>
      <c r="Z5" s="198"/>
      <c r="AA5" s="198"/>
      <c r="AB5" s="198"/>
      <c r="AC5" s="4"/>
      <c r="AD5" s="4"/>
      <c r="AE5" s="4"/>
    </row>
    <row r="6" spans="1:44" ht="30.75" customHeight="1" thickBot="1">
      <c r="A6" s="51"/>
      <c r="B6" s="199"/>
      <c r="C6" s="753" t="s">
        <v>160</v>
      </c>
      <c r="D6" s="753"/>
      <c r="E6" s="753"/>
      <c r="F6" s="753" t="s">
        <v>161</v>
      </c>
      <c r="G6" s="753"/>
      <c r="H6" s="753"/>
      <c r="I6" s="753" t="s">
        <v>162</v>
      </c>
      <c r="J6" s="753"/>
      <c r="K6" s="753"/>
      <c r="L6" s="753" t="s">
        <v>163</v>
      </c>
      <c r="M6" s="753"/>
      <c r="N6" s="753"/>
      <c r="O6" s="753" t="s">
        <v>164</v>
      </c>
      <c r="P6" s="753"/>
      <c r="Q6" s="753"/>
      <c r="R6" s="753" t="s">
        <v>165</v>
      </c>
      <c r="S6" s="753"/>
      <c r="T6" s="753"/>
      <c r="U6" s="753" t="s">
        <v>166</v>
      </c>
      <c r="V6" s="753"/>
      <c r="W6" s="753"/>
      <c r="X6" s="745" t="s">
        <v>167</v>
      </c>
      <c r="Y6" s="745"/>
      <c r="Z6" s="746"/>
      <c r="AA6" s="747" t="s">
        <v>168</v>
      </c>
      <c r="AB6" s="748"/>
      <c r="AC6" s="749"/>
      <c r="AD6" s="750" t="s">
        <v>169</v>
      </c>
      <c r="AE6" s="751"/>
      <c r="AF6" s="751"/>
      <c r="AG6" s="742" t="s">
        <v>170</v>
      </c>
      <c r="AH6" s="742"/>
      <c r="AI6" s="742"/>
      <c r="AJ6" s="742" t="s">
        <v>171</v>
      </c>
      <c r="AK6" s="742"/>
      <c r="AL6" s="742"/>
      <c r="AM6" s="742" t="s">
        <v>172</v>
      </c>
      <c r="AN6" s="742"/>
      <c r="AO6" s="742"/>
      <c r="AP6" s="743" t="s">
        <v>173</v>
      </c>
      <c r="AQ6" s="744" t="s">
        <v>174</v>
      </c>
      <c r="AR6" s="4"/>
    </row>
    <row r="7" spans="1:256" s="204" customFormat="1" ht="19.5" thickBot="1">
      <c r="A7" s="202"/>
      <c r="B7" s="199"/>
      <c r="C7" s="203" t="s">
        <v>75</v>
      </c>
      <c r="D7" s="203" t="s">
        <v>76</v>
      </c>
      <c r="E7" s="203" t="s">
        <v>77</v>
      </c>
      <c r="F7" s="203" t="s">
        <v>75</v>
      </c>
      <c r="G7" s="203" t="s">
        <v>76</v>
      </c>
      <c r="H7" s="203" t="s">
        <v>77</v>
      </c>
      <c r="I7" s="203" t="s">
        <v>75</v>
      </c>
      <c r="J7" s="203" t="s">
        <v>76</v>
      </c>
      <c r="K7" s="203" t="s">
        <v>77</v>
      </c>
      <c r="L7" s="203" t="s">
        <v>75</v>
      </c>
      <c r="M7" s="203" t="s">
        <v>76</v>
      </c>
      <c r="N7" s="203" t="s">
        <v>77</v>
      </c>
      <c r="O7" s="203" t="s">
        <v>75</v>
      </c>
      <c r="P7" s="203" t="s">
        <v>76</v>
      </c>
      <c r="Q7" s="203" t="s">
        <v>77</v>
      </c>
      <c r="R7" s="203" t="s">
        <v>75</v>
      </c>
      <c r="S7" s="203" t="s">
        <v>76</v>
      </c>
      <c r="T7" s="203" t="s">
        <v>77</v>
      </c>
      <c r="U7" s="203" t="s">
        <v>75</v>
      </c>
      <c r="V7" s="203" t="s">
        <v>76</v>
      </c>
      <c r="W7" s="203" t="s">
        <v>77</v>
      </c>
      <c r="X7" s="203" t="s">
        <v>75</v>
      </c>
      <c r="Y7" s="203" t="s">
        <v>76</v>
      </c>
      <c r="Z7" s="534" t="s">
        <v>77</v>
      </c>
      <c r="AA7" s="570" t="s">
        <v>75</v>
      </c>
      <c r="AB7" s="571" t="s">
        <v>76</v>
      </c>
      <c r="AC7" s="572" t="s">
        <v>77</v>
      </c>
      <c r="AD7" s="570" t="s">
        <v>75</v>
      </c>
      <c r="AE7" s="571" t="s">
        <v>76</v>
      </c>
      <c r="AF7" s="572" t="s">
        <v>77</v>
      </c>
      <c r="AG7" s="537" t="s">
        <v>75</v>
      </c>
      <c r="AH7" s="203" t="s">
        <v>76</v>
      </c>
      <c r="AI7" s="203" t="s">
        <v>77</v>
      </c>
      <c r="AJ7" s="203" t="s">
        <v>75</v>
      </c>
      <c r="AK7" s="203" t="s">
        <v>76</v>
      </c>
      <c r="AL7" s="203" t="s">
        <v>77</v>
      </c>
      <c r="AM7" s="203" t="s">
        <v>75</v>
      </c>
      <c r="AN7" s="203" t="s">
        <v>76</v>
      </c>
      <c r="AO7" s="203" t="s">
        <v>77</v>
      </c>
      <c r="AP7" s="743"/>
      <c r="AQ7" s="744"/>
      <c r="IV7"/>
    </row>
    <row r="8" spans="1:44" ht="12.75">
      <c r="A8" s="51"/>
      <c r="B8" s="199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6"/>
      <c r="X8" s="206"/>
      <c r="Y8" s="206"/>
      <c r="Z8" s="206"/>
      <c r="AA8" s="565"/>
      <c r="AB8" s="565"/>
      <c r="AC8" s="565"/>
      <c r="AD8" s="565"/>
      <c r="AE8" s="565"/>
      <c r="AF8" s="565"/>
      <c r="AG8" s="209"/>
      <c r="AH8" s="207"/>
      <c r="AI8" s="207"/>
      <c r="AJ8" s="208"/>
      <c r="AK8" s="210"/>
      <c r="AL8" s="209"/>
      <c r="AM8" s="208"/>
      <c r="AN8" s="593"/>
      <c r="AO8" s="209"/>
      <c r="AP8" s="200"/>
      <c r="AQ8" s="201"/>
      <c r="AR8" s="4"/>
    </row>
    <row r="9" spans="1:44" ht="12.75">
      <c r="A9" s="62" t="s">
        <v>78</v>
      </c>
      <c r="B9" s="211" t="s">
        <v>79</v>
      </c>
      <c r="C9" s="212">
        <v>40650</v>
      </c>
      <c r="D9" s="212">
        <v>30970</v>
      </c>
      <c r="E9" s="212">
        <v>30970</v>
      </c>
      <c r="F9" s="212"/>
      <c r="G9" s="212"/>
      <c r="H9" s="212"/>
      <c r="I9" s="212">
        <v>587125</v>
      </c>
      <c r="J9" s="212">
        <v>434666</v>
      </c>
      <c r="K9" s="212">
        <v>434666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2">
        <v>2607</v>
      </c>
      <c r="Y9" s="530"/>
      <c r="Z9" s="214">
        <v>13348</v>
      </c>
      <c r="AA9" s="529"/>
      <c r="AB9" s="529"/>
      <c r="AC9" s="529"/>
      <c r="AD9" s="533">
        <f>C9+F9+I9+L9+O9+R9+U9+X9+AA9</f>
        <v>630382</v>
      </c>
      <c r="AE9" s="533">
        <f>D9+G9+J9+M9+P9+S9+V9+Y9+AB9</f>
        <v>465636</v>
      </c>
      <c r="AF9" s="533">
        <f>E9+H9+K9+N9+Q9+T9+W9+Z9+AC9</f>
        <v>478984</v>
      </c>
      <c r="AG9" s="214">
        <v>19155</v>
      </c>
      <c r="AH9" s="218">
        <v>0</v>
      </c>
      <c r="AI9" s="218">
        <v>28400</v>
      </c>
      <c r="AJ9" s="219">
        <f>AD9+AG9</f>
        <v>649537</v>
      </c>
      <c r="AK9" s="220">
        <f>AE9+AH9</f>
        <v>465636</v>
      </c>
      <c r="AL9" s="221">
        <f>AF9+AI9</f>
        <v>507384</v>
      </c>
      <c r="AM9" s="219"/>
      <c r="AN9" s="595"/>
      <c r="AO9" s="221"/>
      <c r="AP9" s="222">
        <v>566030</v>
      </c>
      <c r="AQ9" s="223">
        <v>0</v>
      </c>
      <c r="AR9" s="4"/>
    </row>
    <row r="10" spans="1:44" ht="13.5" thickBot="1">
      <c r="A10" s="75"/>
      <c r="B10" s="128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5"/>
      <c r="X10" s="224"/>
      <c r="Y10" s="531"/>
      <c r="Z10" s="227"/>
      <c r="AA10" s="573"/>
      <c r="AB10" s="573"/>
      <c r="AC10" s="573"/>
      <c r="AD10" s="575"/>
      <c r="AE10" s="575"/>
      <c r="AF10" s="575"/>
      <c r="AG10" s="227"/>
      <c r="AH10" s="228"/>
      <c r="AI10" s="228"/>
      <c r="AJ10" s="229"/>
      <c r="AK10" s="230"/>
      <c r="AL10" s="231"/>
      <c r="AM10" s="229"/>
      <c r="AN10" s="596"/>
      <c r="AO10" s="231"/>
      <c r="AP10" s="232"/>
      <c r="AQ10" s="233"/>
      <c r="AR10" s="4"/>
    </row>
    <row r="11" spans="1:44" ht="20.25" customHeight="1" thickBot="1">
      <c r="A11" s="234"/>
      <c r="B11" s="235" t="s">
        <v>175</v>
      </c>
      <c r="C11" s="236">
        <f aca="true" t="shared" si="0" ref="C11:AQ11">SUM(C9:C10)</f>
        <v>40650</v>
      </c>
      <c r="D11" s="236">
        <f t="shared" si="0"/>
        <v>30970</v>
      </c>
      <c r="E11" s="236">
        <f t="shared" si="0"/>
        <v>30970</v>
      </c>
      <c r="F11" s="236">
        <f t="shared" si="0"/>
        <v>0</v>
      </c>
      <c r="G11" s="236">
        <f t="shared" si="0"/>
        <v>0</v>
      </c>
      <c r="H11" s="236">
        <f t="shared" si="0"/>
        <v>0</v>
      </c>
      <c r="I11" s="236">
        <f t="shared" si="0"/>
        <v>587125</v>
      </c>
      <c r="J11" s="236">
        <f t="shared" si="0"/>
        <v>434666</v>
      </c>
      <c r="K11" s="236">
        <f t="shared" si="0"/>
        <v>434666</v>
      </c>
      <c r="L11" s="236">
        <f t="shared" si="0"/>
        <v>0</v>
      </c>
      <c r="M11" s="236">
        <f t="shared" si="0"/>
        <v>0</v>
      </c>
      <c r="N11" s="236">
        <f t="shared" si="0"/>
        <v>0</v>
      </c>
      <c r="O11" s="236">
        <f t="shared" si="0"/>
        <v>0</v>
      </c>
      <c r="P11" s="236">
        <f t="shared" si="0"/>
        <v>0</v>
      </c>
      <c r="Q11" s="236">
        <f t="shared" si="0"/>
        <v>0</v>
      </c>
      <c r="R11" s="236">
        <f t="shared" si="0"/>
        <v>0</v>
      </c>
      <c r="S11" s="236">
        <f t="shared" si="0"/>
        <v>0</v>
      </c>
      <c r="T11" s="236">
        <f t="shared" si="0"/>
        <v>0</v>
      </c>
      <c r="U11" s="236">
        <f t="shared" si="0"/>
        <v>0</v>
      </c>
      <c r="V11" s="236">
        <f t="shared" si="0"/>
        <v>0</v>
      </c>
      <c r="W11" s="236">
        <f t="shared" si="0"/>
        <v>0</v>
      </c>
      <c r="X11" s="236">
        <f t="shared" si="0"/>
        <v>2607</v>
      </c>
      <c r="Y11" s="237">
        <f t="shared" si="0"/>
        <v>0</v>
      </c>
      <c r="Z11" s="237">
        <f t="shared" si="0"/>
        <v>13348</v>
      </c>
      <c r="AA11" s="567">
        <f t="shared" si="0"/>
        <v>0</v>
      </c>
      <c r="AB11" s="568">
        <f t="shared" si="0"/>
        <v>0</v>
      </c>
      <c r="AC11" s="569">
        <f t="shared" si="0"/>
        <v>0</v>
      </c>
      <c r="AD11" s="577">
        <f t="shared" si="0"/>
        <v>630382</v>
      </c>
      <c r="AE11" s="578">
        <f t="shared" si="0"/>
        <v>465636</v>
      </c>
      <c r="AF11" s="569">
        <f t="shared" si="0"/>
        <v>478984</v>
      </c>
      <c r="AG11" s="239">
        <f t="shared" si="0"/>
        <v>19155</v>
      </c>
      <c r="AH11" s="238">
        <f t="shared" si="0"/>
        <v>0</v>
      </c>
      <c r="AI11" s="238">
        <f t="shared" si="0"/>
        <v>28400</v>
      </c>
      <c r="AJ11" s="239">
        <f t="shared" si="0"/>
        <v>649537</v>
      </c>
      <c r="AK11" s="237">
        <f t="shared" si="0"/>
        <v>465636</v>
      </c>
      <c r="AL11" s="237">
        <f t="shared" si="0"/>
        <v>507384</v>
      </c>
      <c r="AM11" s="240">
        <f t="shared" si="0"/>
        <v>0</v>
      </c>
      <c r="AN11" s="241">
        <f t="shared" si="0"/>
        <v>0</v>
      </c>
      <c r="AO11" s="241">
        <f t="shared" si="0"/>
        <v>0</v>
      </c>
      <c r="AP11" s="239">
        <f t="shared" si="0"/>
        <v>566030</v>
      </c>
      <c r="AQ11" s="238">
        <f t="shared" si="0"/>
        <v>0</v>
      </c>
      <c r="AR11" s="4"/>
    </row>
    <row r="12" spans="1:44" ht="12.75">
      <c r="A12" s="96"/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44"/>
      <c r="X12" s="243"/>
      <c r="Y12" s="532"/>
      <c r="Z12" s="528"/>
      <c r="AA12" s="549"/>
      <c r="AB12" s="565"/>
      <c r="AC12" s="566"/>
      <c r="AD12" s="576"/>
      <c r="AE12" s="245"/>
      <c r="AF12" s="579"/>
      <c r="AG12" s="245"/>
      <c r="AH12" s="246"/>
      <c r="AI12" s="246"/>
      <c r="AJ12" s="247"/>
      <c r="AK12" s="532"/>
      <c r="AL12" s="245"/>
      <c r="AM12" s="247"/>
      <c r="AN12" s="593"/>
      <c r="AO12" s="245"/>
      <c r="AP12" s="248"/>
      <c r="AQ12" s="249"/>
      <c r="AR12" s="4"/>
    </row>
    <row r="13" spans="1:44" ht="12.75">
      <c r="A13" s="125" t="s">
        <v>81</v>
      </c>
      <c r="B13" s="250" t="s">
        <v>82</v>
      </c>
      <c r="C13" s="215">
        <v>5100</v>
      </c>
      <c r="D13" s="215">
        <v>6000</v>
      </c>
      <c r="E13" s="215">
        <v>6000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51"/>
      <c r="W13" s="251"/>
      <c r="X13" s="251"/>
      <c r="Y13" s="529"/>
      <c r="Z13" s="535"/>
      <c r="AA13" s="550"/>
      <c r="AB13" s="529"/>
      <c r="AC13" s="551"/>
      <c r="AD13" s="538">
        <f>C13+F13+I13+L13+O13+R13+U13+X13+AA13</f>
        <v>5100</v>
      </c>
      <c r="AE13" s="254">
        <f>D13+G13+J13+M13+P13+S13+V13+Y13+AB13</f>
        <v>6000</v>
      </c>
      <c r="AF13" s="580">
        <f>E13+H13+K13+N13+Q13+T13+W13+Z13+AC13</f>
        <v>6000</v>
      </c>
      <c r="AG13" s="252">
        <v>33907</v>
      </c>
      <c r="AH13" s="216"/>
      <c r="AI13" s="216"/>
      <c r="AJ13" s="590">
        <f>AD13+AG13</f>
        <v>39007</v>
      </c>
      <c r="AK13" s="533">
        <f>AE13+AH13</f>
        <v>6000</v>
      </c>
      <c r="AL13" s="254">
        <f>AF13+AI13</f>
        <v>6000</v>
      </c>
      <c r="AM13" s="217">
        <v>38849</v>
      </c>
      <c r="AN13" s="594">
        <v>68128</v>
      </c>
      <c r="AO13" s="253">
        <v>68128</v>
      </c>
      <c r="AP13" s="255">
        <v>5900</v>
      </c>
      <c r="AQ13" s="256">
        <v>79852</v>
      </c>
      <c r="AR13" s="4"/>
    </row>
    <row r="14" spans="1:44" ht="12.75">
      <c r="A14" s="125"/>
      <c r="B14" s="250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51"/>
      <c r="W14" s="251"/>
      <c r="X14" s="251"/>
      <c r="Y14" s="529"/>
      <c r="Z14" s="535"/>
      <c r="AA14" s="550"/>
      <c r="AB14" s="529"/>
      <c r="AC14" s="551"/>
      <c r="AD14" s="539"/>
      <c r="AE14" s="254"/>
      <c r="AF14" s="580"/>
      <c r="AG14" s="252"/>
      <c r="AH14" s="216"/>
      <c r="AI14" s="216"/>
      <c r="AJ14" s="590"/>
      <c r="AK14" s="533"/>
      <c r="AL14" s="254"/>
      <c r="AM14" s="217"/>
      <c r="AN14" s="594"/>
      <c r="AO14" s="253"/>
      <c r="AP14" s="255"/>
      <c r="AQ14" s="256"/>
      <c r="AR14" s="4"/>
    </row>
    <row r="15" spans="1:44" ht="12.75">
      <c r="A15" s="62" t="s">
        <v>83</v>
      </c>
      <c r="B15" s="258" t="s">
        <v>84</v>
      </c>
      <c r="C15" s="212">
        <v>22000</v>
      </c>
      <c r="D15" s="212">
        <v>28250</v>
      </c>
      <c r="E15" s="212">
        <v>28250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3"/>
      <c r="W15" s="213"/>
      <c r="X15" s="213"/>
      <c r="Y15" s="529"/>
      <c r="Z15" s="535"/>
      <c r="AA15" s="552"/>
      <c r="AB15" s="529"/>
      <c r="AC15" s="551"/>
      <c r="AD15" s="538">
        <f>C15+F15+I15+L15+O15+R15+U15+X15+AA15</f>
        <v>22000</v>
      </c>
      <c r="AE15" s="254">
        <f>D15+G15+J15+M15+P15+S15+V15+Y15+AB15</f>
        <v>28250</v>
      </c>
      <c r="AF15" s="580">
        <f>E15+H15+K15+N15+Q15+T15+W15+Z15+AC15</f>
        <v>28250</v>
      </c>
      <c r="AG15" s="214">
        <v>104279</v>
      </c>
      <c r="AH15" s="216"/>
      <c r="AI15" s="216"/>
      <c r="AJ15" s="590">
        <f>AD15+AG15</f>
        <v>126279</v>
      </c>
      <c r="AK15" s="533">
        <f>AE15+AH15</f>
        <v>28250</v>
      </c>
      <c r="AL15" s="254">
        <f>AF15+AI15</f>
        <v>28250</v>
      </c>
      <c r="AM15" s="217">
        <v>121452</v>
      </c>
      <c r="AN15" s="594">
        <v>212446</v>
      </c>
      <c r="AO15" s="253">
        <v>212446</v>
      </c>
      <c r="AP15" s="222">
        <v>20090</v>
      </c>
      <c r="AQ15" s="256">
        <v>226568</v>
      </c>
      <c r="AR15" s="4"/>
    </row>
    <row r="16" spans="1:44" ht="12.75">
      <c r="A16" s="62"/>
      <c r="B16" s="258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3"/>
      <c r="W16" s="213"/>
      <c r="X16" s="213"/>
      <c r="Y16" s="529"/>
      <c r="Z16" s="535"/>
      <c r="AA16" s="552"/>
      <c r="AB16" s="529"/>
      <c r="AC16" s="551"/>
      <c r="AD16" s="539"/>
      <c r="AE16" s="254"/>
      <c r="AF16" s="580"/>
      <c r="AG16" s="214"/>
      <c r="AH16" s="216"/>
      <c r="AI16" s="216"/>
      <c r="AJ16" s="590"/>
      <c r="AK16" s="533"/>
      <c r="AL16" s="254"/>
      <c r="AM16" s="217"/>
      <c r="AN16" s="594"/>
      <c r="AO16" s="253"/>
      <c r="AP16" s="222"/>
      <c r="AQ16" s="256"/>
      <c r="AR16" s="4"/>
    </row>
    <row r="17" spans="1:44" ht="12.75">
      <c r="A17" s="62" t="s">
        <v>85</v>
      </c>
      <c r="B17" s="258" t="s">
        <v>86</v>
      </c>
      <c r="C17" s="212">
        <v>1250</v>
      </c>
      <c r="D17" s="212">
        <v>0</v>
      </c>
      <c r="E17" s="212">
        <v>0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3"/>
      <c r="W17" s="213"/>
      <c r="X17" s="213"/>
      <c r="Y17" s="529"/>
      <c r="Z17" s="535"/>
      <c r="AA17" s="552"/>
      <c r="AB17" s="529"/>
      <c r="AC17" s="551"/>
      <c r="AD17" s="538">
        <f>C17+F17+I17+L17+O17+R17+U17+X17+AA17</f>
        <v>1250</v>
      </c>
      <c r="AE17" s="254">
        <f>D17+G17+J17+M17+P17+S17+V17+Y17+AB17</f>
        <v>0</v>
      </c>
      <c r="AF17" s="580">
        <f>E17+H17+K17+N17+Q17+T17+W17+Z17+AC17</f>
        <v>0</v>
      </c>
      <c r="AG17" s="214">
        <v>16225</v>
      </c>
      <c r="AH17" s="216"/>
      <c r="AI17" s="216"/>
      <c r="AJ17" s="590">
        <f>AD17+AG17</f>
        <v>17475</v>
      </c>
      <c r="AK17" s="533">
        <f>AE17+AH17</f>
        <v>0</v>
      </c>
      <c r="AL17" s="254">
        <f>AF17+AI17</f>
        <v>0</v>
      </c>
      <c r="AM17" s="217">
        <v>6360</v>
      </c>
      <c r="AN17" s="594">
        <v>0</v>
      </c>
      <c r="AO17" s="253">
        <v>0</v>
      </c>
      <c r="AP17" s="222">
        <v>2940</v>
      </c>
      <c r="AQ17" s="256">
        <v>34671</v>
      </c>
      <c r="AR17" s="4"/>
    </row>
    <row r="18" spans="1:44" ht="12.75">
      <c r="A18" s="62"/>
      <c r="B18" s="258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3"/>
      <c r="W18" s="213"/>
      <c r="X18" s="213"/>
      <c r="Y18" s="529"/>
      <c r="Z18" s="535"/>
      <c r="AA18" s="552"/>
      <c r="AB18" s="529"/>
      <c r="AC18" s="551"/>
      <c r="AD18" s="539"/>
      <c r="AE18" s="254"/>
      <c r="AF18" s="580"/>
      <c r="AG18" s="214"/>
      <c r="AH18" s="216"/>
      <c r="AI18" s="216"/>
      <c r="AJ18" s="590"/>
      <c r="AK18" s="533"/>
      <c r="AL18" s="254"/>
      <c r="AM18" s="217"/>
      <c r="AN18" s="594"/>
      <c r="AO18" s="253"/>
      <c r="AP18" s="222"/>
      <c r="AQ18" s="256"/>
      <c r="AR18" s="4"/>
    </row>
    <row r="19" spans="1:44" ht="12.75">
      <c r="A19" s="62" t="s">
        <v>87</v>
      </c>
      <c r="B19" s="258" t="s">
        <v>88</v>
      </c>
      <c r="C19" s="212">
        <v>5980</v>
      </c>
      <c r="D19" s="212">
        <v>4740</v>
      </c>
      <c r="E19" s="212">
        <v>4740</v>
      </c>
      <c r="F19" s="212"/>
      <c r="G19" s="212"/>
      <c r="H19" s="212"/>
      <c r="I19" s="212"/>
      <c r="J19" s="527"/>
      <c r="L19" s="212"/>
      <c r="M19" s="212">
        <v>5450</v>
      </c>
      <c r="N19" s="212">
        <v>5450</v>
      </c>
      <c r="O19" s="212"/>
      <c r="P19" s="212"/>
      <c r="Q19" s="212"/>
      <c r="R19" s="212"/>
      <c r="S19" s="212"/>
      <c r="T19" s="212"/>
      <c r="U19" s="212"/>
      <c r="V19" s="213"/>
      <c r="W19" s="213"/>
      <c r="X19" s="213">
        <v>5829</v>
      </c>
      <c r="Y19" s="529"/>
      <c r="Z19" s="535"/>
      <c r="AA19" s="552"/>
      <c r="AB19" s="529"/>
      <c r="AC19" s="551"/>
      <c r="AD19" s="538">
        <f>C19+F19+I19+L19+O19+R19+U19+X19+AA19</f>
        <v>11809</v>
      </c>
      <c r="AE19" s="254">
        <f>D19+G19+J19+M19+P19+S19+V19+Y19+AB19</f>
        <v>10190</v>
      </c>
      <c r="AF19" s="580">
        <f>E19+H19+K19+N19+Q19+T19+W19+Z19+AC19</f>
        <v>10190</v>
      </c>
      <c r="AG19" s="214">
        <v>46318</v>
      </c>
      <c r="AH19" s="216"/>
      <c r="AI19" s="216"/>
      <c r="AJ19" s="590">
        <f>AD19+AG19</f>
        <v>58127</v>
      </c>
      <c r="AK19" s="533">
        <f>AE19+AH19</f>
        <v>10190</v>
      </c>
      <c r="AL19" s="254">
        <f>AF19+AI19</f>
        <v>10190</v>
      </c>
      <c r="AM19" s="217">
        <v>43859</v>
      </c>
      <c r="AN19" s="594">
        <v>91203</v>
      </c>
      <c r="AO19" s="253">
        <v>91203</v>
      </c>
      <c r="AP19" s="222">
        <v>9291</v>
      </c>
      <c r="AQ19" s="256">
        <v>90182</v>
      </c>
      <c r="AR19" s="4"/>
    </row>
    <row r="20" spans="1:44" ht="12.75">
      <c r="A20" s="62"/>
      <c r="B20" s="258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3"/>
      <c r="W20" s="213"/>
      <c r="X20" s="213"/>
      <c r="Y20" s="529"/>
      <c r="Z20" s="535"/>
      <c r="AA20" s="552"/>
      <c r="AB20" s="529"/>
      <c r="AC20" s="551"/>
      <c r="AD20" s="539"/>
      <c r="AE20" s="254"/>
      <c r="AF20" s="580"/>
      <c r="AG20" s="214"/>
      <c r="AH20" s="216"/>
      <c r="AI20" s="216"/>
      <c r="AJ20" s="590"/>
      <c r="AK20" s="533"/>
      <c r="AL20" s="254"/>
      <c r="AM20" s="217"/>
      <c r="AN20" s="594"/>
      <c r="AO20" s="253"/>
      <c r="AP20" s="222"/>
      <c r="AQ20" s="256"/>
      <c r="AR20" s="4"/>
    </row>
    <row r="21" spans="1:44" ht="12.75">
      <c r="A21" s="62" t="s">
        <v>89</v>
      </c>
      <c r="B21" s="258" t="s">
        <v>90</v>
      </c>
      <c r="C21" s="212">
        <v>5900</v>
      </c>
      <c r="D21" s="212">
        <v>6950</v>
      </c>
      <c r="E21" s="212">
        <v>6950</v>
      </c>
      <c r="F21" s="212"/>
      <c r="G21" s="212"/>
      <c r="H21" s="212"/>
      <c r="I21" s="212">
        <v>8243</v>
      </c>
      <c r="J21" s="212">
        <v>9243</v>
      </c>
      <c r="K21" s="212">
        <v>9243</v>
      </c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3"/>
      <c r="W21" s="213"/>
      <c r="X21" s="213">
        <v>2956</v>
      </c>
      <c r="Y21" s="529"/>
      <c r="Z21" s="535"/>
      <c r="AA21" s="552"/>
      <c r="AB21" s="529"/>
      <c r="AC21" s="551"/>
      <c r="AD21" s="538">
        <f>C21+F21+I21+L21+O21+R21+U21+X21+AA21</f>
        <v>17099</v>
      </c>
      <c r="AE21" s="254">
        <f>D21+G21+J21+M21+P21+S21+V21+Y21+AB21</f>
        <v>16193</v>
      </c>
      <c r="AF21" s="580">
        <f>E21+H21+K21+N21+Q21+T21+W21+Z21+AC21</f>
        <v>16193</v>
      </c>
      <c r="AG21" s="214">
        <v>11986</v>
      </c>
      <c r="AH21" s="216"/>
      <c r="AI21" s="216"/>
      <c r="AJ21" s="590">
        <f>AD21+AG21</f>
        <v>29085</v>
      </c>
      <c r="AK21" s="533">
        <f>AE21+AH21</f>
        <v>16193</v>
      </c>
      <c r="AL21" s="254">
        <f>AF21+AI21</f>
        <v>16193</v>
      </c>
      <c r="AM21" s="217">
        <v>16415</v>
      </c>
      <c r="AN21" s="594">
        <v>33383</v>
      </c>
      <c r="AO21" s="253">
        <v>33832</v>
      </c>
      <c r="AP21" s="222">
        <v>5700</v>
      </c>
      <c r="AQ21" s="256">
        <v>30762</v>
      </c>
      <c r="AR21" s="4"/>
    </row>
    <row r="22" spans="1:44" ht="12.75">
      <c r="A22" s="62"/>
      <c r="B22" s="258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3"/>
      <c r="W22" s="213"/>
      <c r="X22" s="213"/>
      <c r="Y22" s="529"/>
      <c r="Z22" s="535"/>
      <c r="AA22" s="550"/>
      <c r="AB22" s="529"/>
      <c r="AC22" s="551"/>
      <c r="AD22" s="539"/>
      <c r="AE22" s="254"/>
      <c r="AF22" s="580"/>
      <c r="AG22" s="214"/>
      <c r="AH22" s="216"/>
      <c r="AI22" s="216"/>
      <c r="AJ22" s="590"/>
      <c r="AK22" s="533"/>
      <c r="AL22" s="254"/>
      <c r="AM22" s="217"/>
      <c r="AN22" s="594"/>
      <c r="AO22" s="253"/>
      <c r="AP22" s="222"/>
      <c r="AQ22" s="256"/>
      <c r="AR22" s="4"/>
    </row>
    <row r="23" spans="1:44" ht="12.75">
      <c r="A23" s="62" t="s">
        <v>92</v>
      </c>
      <c r="B23" s="258" t="s">
        <v>93</v>
      </c>
      <c r="C23" s="212">
        <v>44040</v>
      </c>
      <c r="D23" s="212">
        <v>21010</v>
      </c>
      <c r="E23" s="212">
        <v>21010</v>
      </c>
      <c r="F23" s="212"/>
      <c r="G23" s="212"/>
      <c r="H23" s="212"/>
      <c r="I23" s="212">
        <v>16233</v>
      </c>
      <c r="J23" s="212">
        <v>17786</v>
      </c>
      <c r="K23" s="212">
        <v>17786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3"/>
      <c r="W23" s="213"/>
      <c r="X23" s="213">
        <v>2475</v>
      </c>
      <c r="Y23" s="529"/>
      <c r="Z23" s="535"/>
      <c r="AA23" s="550"/>
      <c r="AB23" s="529"/>
      <c r="AC23" s="551"/>
      <c r="AD23" s="538">
        <f>C23+F23+I23+L23+O23+R23+U23+X23+AA23</f>
        <v>62748</v>
      </c>
      <c r="AE23" s="254">
        <f>D23+G23+J23+M23+P23+S23+V23+Y23+AB23</f>
        <v>38796</v>
      </c>
      <c r="AF23" s="580">
        <f>E23+H23+K23+N23+Q23+T23+W23+Z23+AC23</f>
        <v>38796</v>
      </c>
      <c r="AG23" s="214">
        <v>40958</v>
      </c>
      <c r="AH23" s="216"/>
      <c r="AI23" s="216"/>
      <c r="AJ23" s="590">
        <f>AD23+AG23</f>
        <v>103706</v>
      </c>
      <c r="AK23" s="533">
        <f>AE23+AH23</f>
        <v>38796</v>
      </c>
      <c r="AL23" s="254">
        <f>AF23+AI23</f>
        <v>38796</v>
      </c>
      <c r="AM23" s="217">
        <v>46904</v>
      </c>
      <c r="AN23" s="594">
        <v>84923</v>
      </c>
      <c r="AO23" s="253">
        <v>84923</v>
      </c>
      <c r="AP23" s="222">
        <v>73545</v>
      </c>
      <c r="AQ23" s="256">
        <v>81065</v>
      </c>
      <c r="AR23" s="4"/>
    </row>
    <row r="24" spans="1:44" ht="12.75">
      <c r="A24" s="62"/>
      <c r="B24" s="258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3"/>
      <c r="W24" s="213"/>
      <c r="X24" s="213"/>
      <c r="Y24" s="529"/>
      <c r="Z24" s="535"/>
      <c r="AA24" s="552"/>
      <c r="AB24" s="529"/>
      <c r="AC24" s="551"/>
      <c r="AD24" s="539"/>
      <c r="AE24" s="254"/>
      <c r="AF24" s="580"/>
      <c r="AG24" s="214"/>
      <c r="AH24" s="218"/>
      <c r="AI24" s="218"/>
      <c r="AJ24" s="591"/>
      <c r="AK24" s="533"/>
      <c r="AL24" s="221"/>
      <c r="AM24" s="219"/>
      <c r="AN24" s="595"/>
      <c r="AO24" s="220"/>
      <c r="AP24" s="222"/>
      <c r="AQ24" s="223"/>
      <c r="AR24" s="4"/>
    </row>
    <row r="25" spans="1:44" ht="12.75">
      <c r="A25" s="125" t="s">
        <v>94</v>
      </c>
      <c r="B25" s="242" t="s">
        <v>95</v>
      </c>
      <c r="C25" s="215">
        <v>4594</v>
      </c>
      <c r="D25" s="215">
        <v>2200</v>
      </c>
      <c r="E25" s="215">
        <v>2200</v>
      </c>
      <c r="F25" s="215"/>
      <c r="G25" s="215"/>
      <c r="H25" s="215"/>
      <c r="I25" s="215">
        <v>17000</v>
      </c>
      <c r="J25" s="215">
        <v>17000</v>
      </c>
      <c r="K25" s="215">
        <v>17000</v>
      </c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51"/>
      <c r="W25" s="251"/>
      <c r="X25" s="251">
        <v>17596</v>
      </c>
      <c r="Y25" s="529"/>
      <c r="Z25" s="535"/>
      <c r="AA25" s="550"/>
      <c r="AB25" s="529"/>
      <c r="AC25" s="551"/>
      <c r="AD25" s="538">
        <f>C25+F25+I25+L25+O25+R25+U25+X25+AA25</f>
        <v>39190</v>
      </c>
      <c r="AE25" s="254">
        <f>D25+G25+J25+M25+P25+S25+V25+Y25+AB25</f>
        <v>19200</v>
      </c>
      <c r="AF25" s="580">
        <f>E25+H25+K25+N25+Q25+T25+W25+Z25+AC25</f>
        <v>19200</v>
      </c>
      <c r="AG25" s="252">
        <v>48748</v>
      </c>
      <c r="AH25" s="216"/>
      <c r="AI25" s="216"/>
      <c r="AJ25" s="590">
        <f>AD25+AG25</f>
        <v>87938</v>
      </c>
      <c r="AK25" s="533">
        <f>AE25+AH25</f>
        <v>19200</v>
      </c>
      <c r="AL25" s="254">
        <f>AF25+AI25</f>
        <v>19200</v>
      </c>
      <c r="AM25" s="217">
        <v>51153</v>
      </c>
      <c r="AN25" s="594">
        <v>89261</v>
      </c>
      <c r="AO25" s="253">
        <v>89261</v>
      </c>
      <c r="AP25" s="255">
        <v>22127</v>
      </c>
      <c r="AQ25" s="256">
        <v>102200</v>
      </c>
      <c r="AR25" s="4"/>
    </row>
    <row r="26" spans="1:44" ht="12.75">
      <c r="A26" s="62"/>
      <c r="B26" s="259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1"/>
      <c r="W26" s="261"/>
      <c r="X26" s="261"/>
      <c r="Y26" s="529"/>
      <c r="Z26" s="535"/>
      <c r="AA26" s="553"/>
      <c r="AB26" s="529"/>
      <c r="AC26" s="551"/>
      <c r="AD26" s="538">
        <f>C26+F26+I26+L26+O26+R26+U26+X26+AA26</f>
        <v>0</v>
      </c>
      <c r="AE26" s="254"/>
      <c r="AF26" s="580"/>
      <c r="AG26" s="262"/>
      <c r="AH26" s="263"/>
      <c r="AI26" s="263"/>
      <c r="AJ26" s="591"/>
      <c r="AK26" s="533"/>
      <c r="AL26" s="221"/>
      <c r="AM26" s="219"/>
      <c r="AN26" s="595"/>
      <c r="AO26" s="220"/>
      <c r="AP26" s="222"/>
      <c r="AQ26" s="264"/>
      <c r="AR26" s="4"/>
    </row>
    <row r="27" spans="1:44" ht="12.75">
      <c r="A27" s="62" t="s">
        <v>97</v>
      </c>
      <c r="B27" s="211" t="s">
        <v>98</v>
      </c>
      <c r="C27" s="212">
        <v>108000</v>
      </c>
      <c r="D27" s="212">
        <v>114480</v>
      </c>
      <c r="E27" s="212">
        <v>114480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3"/>
      <c r="W27" s="213"/>
      <c r="X27" s="213">
        <v>27292</v>
      </c>
      <c r="Y27" s="529"/>
      <c r="Z27" s="535"/>
      <c r="AA27" s="550"/>
      <c r="AB27" s="529"/>
      <c r="AC27" s="551"/>
      <c r="AD27" s="538">
        <f>C27+F27+I27+L27+O27+R27+U27+X27+AA27</f>
        <v>135292</v>
      </c>
      <c r="AE27" s="254">
        <f>D27+G27+J27+M27+P27+U27+W27+Y27+AB27</f>
        <v>114480</v>
      </c>
      <c r="AF27" s="580">
        <f>E27+H27+K27+N27+Q27+T27+W27+Z27+AC27</f>
        <v>114480</v>
      </c>
      <c r="AG27" s="214">
        <v>72437</v>
      </c>
      <c r="AH27" s="218"/>
      <c r="AI27" s="218"/>
      <c r="AJ27" s="591">
        <f>AD27+AG27</f>
        <v>207729</v>
      </c>
      <c r="AK27" s="533">
        <f>AE27+AH27</f>
        <v>114480</v>
      </c>
      <c r="AL27" s="221">
        <f>AF27+AI27</f>
        <v>114480</v>
      </c>
      <c r="AM27" s="219">
        <v>63664</v>
      </c>
      <c r="AN27" s="595">
        <v>154012</v>
      </c>
      <c r="AO27" s="220">
        <v>154012</v>
      </c>
      <c r="AP27" s="222">
        <v>114148</v>
      </c>
      <c r="AQ27" s="223">
        <v>151500</v>
      </c>
      <c r="AR27" s="4"/>
    </row>
    <row r="28" spans="1:44" ht="13.5" thickBot="1">
      <c r="A28" s="75"/>
      <c r="B28" s="128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W28" s="225"/>
      <c r="X28" s="224"/>
      <c r="Y28" s="282"/>
      <c r="Z28" s="262"/>
      <c r="AA28" s="554"/>
      <c r="AB28" s="263"/>
      <c r="AC28" s="555"/>
      <c r="AD28" s="540"/>
      <c r="AE28" s="277"/>
      <c r="AF28" s="581"/>
      <c r="AG28" s="227"/>
      <c r="AH28" s="228"/>
      <c r="AI28" s="228"/>
      <c r="AJ28" s="229"/>
      <c r="AK28" s="592"/>
      <c r="AL28" s="231"/>
      <c r="AM28" s="229"/>
      <c r="AN28" s="600"/>
      <c r="AO28" s="231"/>
      <c r="AP28" s="232"/>
      <c r="AQ28" s="233"/>
      <c r="AR28" s="4"/>
    </row>
    <row r="29" spans="1:44" ht="20.25" customHeight="1" thickBot="1">
      <c r="A29" s="265"/>
      <c r="B29" s="266" t="s">
        <v>176</v>
      </c>
      <c r="C29" s="267">
        <f aca="true" t="shared" si="1" ref="C29:AQ29">SUM(C13:C28)</f>
        <v>196864</v>
      </c>
      <c r="D29" s="267">
        <f t="shared" si="1"/>
        <v>183630</v>
      </c>
      <c r="E29" s="267">
        <f t="shared" si="1"/>
        <v>183630</v>
      </c>
      <c r="F29" s="267">
        <f t="shared" si="1"/>
        <v>0</v>
      </c>
      <c r="G29" s="267">
        <f t="shared" si="1"/>
        <v>0</v>
      </c>
      <c r="H29" s="267">
        <f t="shared" si="1"/>
        <v>0</v>
      </c>
      <c r="I29" s="267">
        <f t="shared" si="1"/>
        <v>41476</v>
      </c>
      <c r="J29" s="267">
        <f t="shared" si="1"/>
        <v>44029</v>
      </c>
      <c r="K29" s="267">
        <f t="shared" si="1"/>
        <v>44029</v>
      </c>
      <c r="L29" s="267">
        <f t="shared" si="1"/>
        <v>0</v>
      </c>
      <c r="M29" s="267">
        <f t="shared" si="1"/>
        <v>5450</v>
      </c>
      <c r="N29" s="267">
        <f t="shared" si="1"/>
        <v>5450</v>
      </c>
      <c r="O29" s="267">
        <f t="shared" si="1"/>
        <v>0</v>
      </c>
      <c r="P29" s="267">
        <f t="shared" si="1"/>
        <v>0</v>
      </c>
      <c r="Q29" s="267">
        <f t="shared" si="1"/>
        <v>0</v>
      </c>
      <c r="R29" s="267">
        <f t="shared" si="1"/>
        <v>0</v>
      </c>
      <c r="S29" s="267">
        <f t="shared" si="1"/>
        <v>0</v>
      </c>
      <c r="T29" s="267">
        <f t="shared" si="1"/>
        <v>0</v>
      </c>
      <c r="U29" s="267">
        <f t="shared" si="1"/>
        <v>0</v>
      </c>
      <c r="V29" s="267">
        <f t="shared" si="1"/>
        <v>0</v>
      </c>
      <c r="W29" s="267">
        <f t="shared" si="1"/>
        <v>0</v>
      </c>
      <c r="X29" s="267">
        <f t="shared" si="1"/>
        <v>56148</v>
      </c>
      <c r="Y29" s="268">
        <f t="shared" si="1"/>
        <v>0</v>
      </c>
      <c r="Z29" s="268">
        <f t="shared" si="1"/>
        <v>0</v>
      </c>
      <c r="AA29" s="556">
        <f t="shared" si="1"/>
        <v>0</v>
      </c>
      <c r="AB29" s="268">
        <f t="shared" si="1"/>
        <v>0</v>
      </c>
      <c r="AC29" s="557">
        <f t="shared" si="1"/>
        <v>0</v>
      </c>
      <c r="AD29" s="583">
        <f t="shared" si="1"/>
        <v>294488</v>
      </c>
      <c r="AE29" s="268">
        <f t="shared" si="1"/>
        <v>233109</v>
      </c>
      <c r="AF29" s="582">
        <f t="shared" si="1"/>
        <v>233109</v>
      </c>
      <c r="AG29" s="597">
        <f t="shared" si="1"/>
        <v>374858</v>
      </c>
      <c r="AH29" s="598">
        <f t="shared" si="1"/>
        <v>0</v>
      </c>
      <c r="AI29" s="597">
        <f t="shared" si="1"/>
        <v>0</v>
      </c>
      <c r="AJ29" s="269">
        <f t="shared" si="1"/>
        <v>669346</v>
      </c>
      <c r="AK29" s="268">
        <f t="shared" si="1"/>
        <v>233109</v>
      </c>
      <c r="AL29" s="268">
        <f t="shared" si="1"/>
        <v>233109</v>
      </c>
      <c r="AM29" s="599">
        <f t="shared" si="1"/>
        <v>388656</v>
      </c>
      <c r="AN29" s="598">
        <f t="shared" si="1"/>
        <v>733356</v>
      </c>
      <c r="AO29" s="272">
        <f t="shared" si="1"/>
        <v>733805</v>
      </c>
      <c r="AP29" s="269">
        <f t="shared" si="1"/>
        <v>253741</v>
      </c>
      <c r="AQ29" s="270">
        <f t="shared" si="1"/>
        <v>796800</v>
      </c>
      <c r="AR29" s="4"/>
    </row>
    <row r="30" spans="1:44" ht="12.75">
      <c r="A30" s="125"/>
      <c r="B30" s="242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73"/>
      <c r="S30" s="273"/>
      <c r="T30" s="273"/>
      <c r="U30" s="273"/>
      <c r="V30" s="274"/>
      <c r="W30" s="274"/>
      <c r="X30" s="273"/>
      <c r="Y30" s="253"/>
      <c r="Z30" s="254"/>
      <c r="AA30" s="558"/>
      <c r="AB30" s="257"/>
      <c r="AC30" s="559"/>
      <c r="AD30" s="585"/>
      <c r="AE30" s="254"/>
      <c r="AF30" s="585"/>
      <c r="AG30" s="254"/>
      <c r="AH30" s="257"/>
      <c r="AI30" s="257"/>
      <c r="AJ30" s="217"/>
      <c r="AK30" s="253"/>
      <c r="AL30" s="254"/>
      <c r="AM30" s="217"/>
      <c r="AN30" s="601"/>
      <c r="AO30" s="254"/>
      <c r="AP30" s="217"/>
      <c r="AQ30" s="275"/>
      <c r="AR30" s="4"/>
    </row>
    <row r="31" spans="1:44" ht="12.75">
      <c r="A31" s="62" t="s">
        <v>100</v>
      </c>
      <c r="B31" s="211" t="s">
        <v>177</v>
      </c>
      <c r="C31" s="212"/>
      <c r="D31" s="212"/>
      <c r="E31" s="212"/>
      <c r="F31" s="212">
        <v>640</v>
      </c>
      <c r="G31" s="212">
        <v>555</v>
      </c>
      <c r="H31" s="212">
        <v>652</v>
      </c>
      <c r="I31" s="212">
        <v>333</v>
      </c>
      <c r="K31" s="212">
        <v>295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13"/>
      <c r="X31" s="212"/>
      <c r="Y31" s="276"/>
      <c r="Z31" s="214"/>
      <c r="AA31" s="544"/>
      <c r="AB31" s="216"/>
      <c r="AC31" s="545"/>
      <c r="AD31" s="586">
        <f>C31+F31+I31+L31+O31+T31+V31+X31+AA31</f>
        <v>973</v>
      </c>
      <c r="AE31" s="588">
        <f>D31+G31+J31+M31+P31+U31+W31+Y31+AB31</f>
        <v>555</v>
      </c>
      <c r="AF31" s="586">
        <f>E31+H31+K31+N31+Q31+V31+X31+Z31+AC31</f>
        <v>947</v>
      </c>
      <c r="AG31" s="214">
        <v>0</v>
      </c>
      <c r="AH31" s="218">
        <v>0</v>
      </c>
      <c r="AI31" s="218"/>
      <c r="AJ31" s="219">
        <f>AD31+AG31</f>
        <v>973</v>
      </c>
      <c r="AK31" s="220">
        <f>AE31+AH31</f>
        <v>555</v>
      </c>
      <c r="AL31" s="221">
        <f>AF31+AI31</f>
        <v>947</v>
      </c>
      <c r="AM31" s="219"/>
      <c r="AN31" s="595"/>
      <c r="AO31" s="221"/>
      <c r="AP31" s="222">
        <v>0</v>
      </c>
      <c r="AQ31" s="223">
        <v>0</v>
      </c>
      <c r="AR31" s="4"/>
    </row>
    <row r="32" spans="1:44" ht="12.75">
      <c r="A32" s="62"/>
      <c r="B32" s="2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3"/>
      <c r="W32" s="213"/>
      <c r="X32" s="212"/>
      <c r="Y32" s="276"/>
      <c r="Z32" s="214"/>
      <c r="AA32" s="544"/>
      <c r="AB32" s="216"/>
      <c r="AC32" s="545"/>
      <c r="AD32" s="580"/>
      <c r="AE32" s="221"/>
      <c r="AF32" s="589"/>
      <c r="AG32" s="214"/>
      <c r="AH32" s="218"/>
      <c r="AI32" s="218"/>
      <c r="AJ32" s="219"/>
      <c r="AK32" s="220"/>
      <c r="AL32" s="221"/>
      <c r="AM32" s="219"/>
      <c r="AN32" s="595"/>
      <c r="AO32" s="221"/>
      <c r="AP32" s="222"/>
      <c r="AQ32" s="223"/>
      <c r="AR32" s="4"/>
    </row>
    <row r="33" spans="1:44" ht="12.75">
      <c r="A33" s="62" t="s">
        <v>102</v>
      </c>
      <c r="B33" s="211" t="s">
        <v>103</v>
      </c>
      <c r="C33" s="212">
        <v>53706</v>
      </c>
      <c r="D33" s="212">
        <v>99583</v>
      </c>
      <c r="E33" s="212">
        <v>99493</v>
      </c>
      <c r="F33" s="212">
        <v>501793</v>
      </c>
      <c r="G33" s="212">
        <v>593736</v>
      </c>
      <c r="H33" s="212">
        <v>636634</v>
      </c>
      <c r="I33" s="212">
        <v>22355</v>
      </c>
      <c r="J33" s="212">
        <v>24355</v>
      </c>
      <c r="K33" s="212">
        <v>32582</v>
      </c>
      <c r="L33" s="212">
        <v>17800</v>
      </c>
      <c r="M33" s="212">
        <v>4228</v>
      </c>
      <c r="N33" s="212">
        <v>4228</v>
      </c>
      <c r="O33" s="212">
        <v>267700</v>
      </c>
      <c r="P33" s="212">
        <v>295300</v>
      </c>
      <c r="Q33" s="212">
        <v>295300</v>
      </c>
      <c r="R33" s="212">
        <v>28900</v>
      </c>
      <c r="S33" s="212">
        <v>65500</v>
      </c>
      <c r="T33" s="212">
        <v>65500</v>
      </c>
      <c r="U33" s="213">
        <v>273223</v>
      </c>
      <c r="V33" s="213">
        <v>130514</v>
      </c>
      <c r="W33" s="213">
        <v>130514</v>
      </c>
      <c r="X33" s="212">
        <v>14942</v>
      </c>
      <c r="Y33" s="276">
        <v>2500</v>
      </c>
      <c r="Z33" s="204">
        <v>46772</v>
      </c>
      <c r="AA33" s="544"/>
      <c r="AB33" s="216">
        <v>1000000</v>
      </c>
      <c r="AC33" s="545">
        <v>1000000</v>
      </c>
      <c r="AD33" s="586">
        <f>C33+F33+I33+L33+O33+R33+U33+X33+AA33</f>
        <v>1180419</v>
      </c>
      <c r="AE33" s="588">
        <f>D33+G33+J33+M33+P33+S33+V33+Y33+AB33</f>
        <v>2215716</v>
      </c>
      <c r="AF33" s="586">
        <f>E33+H33+K33+N33+Q33+T33+W33+Z33+AC33</f>
        <v>2311023</v>
      </c>
      <c r="AG33" s="214"/>
      <c r="AH33" s="218"/>
      <c r="AI33" s="218"/>
      <c r="AJ33" s="219">
        <f>AD33+AG33</f>
        <v>1180419</v>
      </c>
      <c r="AK33" s="220">
        <f>AE33+AH33</f>
        <v>2215716</v>
      </c>
      <c r="AL33" s="221">
        <f>AF33+AI33</f>
        <v>2311023</v>
      </c>
      <c r="AM33" s="219"/>
      <c r="AN33" s="595"/>
      <c r="AO33" s="221"/>
      <c r="AP33" s="222">
        <v>2578527</v>
      </c>
      <c r="AQ33" s="223"/>
      <c r="AR33" s="4"/>
    </row>
    <row r="34" spans="1:44" ht="13.5" thickBot="1">
      <c r="A34" s="75"/>
      <c r="B34" s="128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5"/>
      <c r="V34" s="225"/>
      <c r="W34" s="225"/>
      <c r="X34" s="224"/>
      <c r="Y34" s="226"/>
      <c r="Z34" s="227"/>
      <c r="AA34" s="546"/>
      <c r="AB34" s="228"/>
      <c r="AC34" s="547"/>
      <c r="AD34" s="587"/>
      <c r="AE34" s="231"/>
      <c r="AF34" s="587"/>
      <c r="AG34" s="227"/>
      <c r="AH34" s="228"/>
      <c r="AI34" s="228"/>
      <c r="AJ34" s="229"/>
      <c r="AK34" s="277"/>
      <c r="AL34" s="277"/>
      <c r="AM34" s="229"/>
      <c r="AN34" s="600"/>
      <c r="AO34" s="231"/>
      <c r="AP34" s="232"/>
      <c r="AQ34" s="233"/>
      <c r="AR34" s="4"/>
    </row>
    <row r="35" spans="1:44" ht="28.5" thickBot="1">
      <c r="A35" s="234"/>
      <c r="B35" s="235" t="s">
        <v>178</v>
      </c>
      <c r="C35" s="236">
        <f aca="true" t="shared" si="2" ref="C35:AQ35">SUM(C29:C34)</f>
        <v>250570</v>
      </c>
      <c r="D35" s="236">
        <f t="shared" si="2"/>
        <v>283213</v>
      </c>
      <c r="E35" s="236">
        <f t="shared" si="2"/>
        <v>283123</v>
      </c>
      <c r="F35" s="236">
        <f t="shared" si="2"/>
        <v>502433</v>
      </c>
      <c r="G35" s="236">
        <f t="shared" si="2"/>
        <v>594291</v>
      </c>
      <c r="H35" s="236">
        <f t="shared" si="2"/>
        <v>637286</v>
      </c>
      <c r="I35" s="236">
        <f t="shared" si="2"/>
        <v>64164</v>
      </c>
      <c r="J35" s="236">
        <f t="shared" si="2"/>
        <v>68384</v>
      </c>
      <c r="K35" s="236">
        <f t="shared" si="2"/>
        <v>76906</v>
      </c>
      <c r="L35" s="236">
        <f t="shared" si="2"/>
        <v>17800</v>
      </c>
      <c r="M35" s="236">
        <f t="shared" si="2"/>
        <v>9678</v>
      </c>
      <c r="N35" s="236">
        <f t="shared" si="2"/>
        <v>9678</v>
      </c>
      <c r="O35" s="236">
        <f t="shared" si="2"/>
        <v>267700</v>
      </c>
      <c r="P35" s="236">
        <f t="shared" si="2"/>
        <v>295300</v>
      </c>
      <c r="Q35" s="236">
        <f t="shared" si="2"/>
        <v>295300</v>
      </c>
      <c r="R35" s="236">
        <f t="shared" si="2"/>
        <v>28900</v>
      </c>
      <c r="S35" s="236">
        <f t="shared" si="2"/>
        <v>65500</v>
      </c>
      <c r="T35" s="236">
        <f t="shared" si="2"/>
        <v>65500</v>
      </c>
      <c r="U35" s="236">
        <f t="shared" si="2"/>
        <v>273223</v>
      </c>
      <c r="V35" s="236">
        <f t="shared" si="2"/>
        <v>130514</v>
      </c>
      <c r="W35" s="236">
        <f t="shared" si="2"/>
        <v>130514</v>
      </c>
      <c r="X35" s="236">
        <f t="shared" si="2"/>
        <v>71090</v>
      </c>
      <c r="Y35" s="237">
        <f t="shared" si="2"/>
        <v>2500</v>
      </c>
      <c r="Z35" s="237">
        <f t="shared" si="2"/>
        <v>46772</v>
      </c>
      <c r="AA35" s="548">
        <f t="shared" si="2"/>
        <v>0</v>
      </c>
      <c r="AB35" s="237">
        <f t="shared" si="2"/>
        <v>1000000</v>
      </c>
      <c r="AC35" s="560">
        <f t="shared" si="2"/>
        <v>1000000</v>
      </c>
      <c r="AD35" s="584">
        <f t="shared" si="2"/>
        <v>1475880</v>
      </c>
      <c r="AE35" s="238">
        <f t="shared" si="2"/>
        <v>2449380</v>
      </c>
      <c r="AF35" s="574">
        <f t="shared" si="2"/>
        <v>2545079</v>
      </c>
      <c r="AG35" s="239">
        <f t="shared" si="2"/>
        <v>374858</v>
      </c>
      <c r="AH35" s="237">
        <f t="shared" si="2"/>
        <v>0</v>
      </c>
      <c r="AI35" s="237">
        <f t="shared" si="2"/>
        <v>0</v>
      </c>
      <c r="AJ35" s="240">
        <f t="shared" si="2"/>
        <v>1850738</v>
      </c>
      <c r="AK35" s="237">
        <f t="shared" si="2"/>
        <v>2449380</v>
      </c>
      <c r="AL35" s="237">
        <f t="shared" si="2"/>
        <v>2545079</v>
      </c>
      <c r="AM35" s="292">
        <f t="shared" si="2"/>
        <v>388656</v>
      </c>
      <c r="AN35" s="602">
        <f t="shared" si="2"/>
        <v>733356</v>
      </c>
      <c r="AO35" s="278">
        <f t="shared" si="2"/>
        <v>733805</v>
      </c>
      <c r="AP35" s="240">
        <f t="shared" si="2"/>
        <v>2832268</v>
      </c>
      <c r="AQ35" s="238">
        <f t="shared" si="2"/>
        <v>796800</v>
      </c>
      <c r="AR35" s="4"/>
    </row>
    <row r="36" spans="1:44" ht="13.5" thickBot="1">
      <c r="A36" s="279"/>
      <c r="B36" s="280"/>
      <c r="C36" s="281"/>
      <c r="D36" s="281"/>
      <c r="E36" s="281"/>
      <c r="F36" s="281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1"/>
      <c r="W36" s="261"/>
      <c r="X36" s="260"/>
      <c r="Y36" s="282"/>
      <c r="Z36" s="262"/>
      <c r="AA36" s="554"/>
      <c r="AB36" s="263"/>
      <c r="AC36" s="555"/>
      <c r="AD36" s="541"/>
      <c r="AE36" s="284"/>
      <c r="AF36" s="284"/>
      <c r="AG36" s="262"/>
      <c r="AH36" s="263"/>
      <c r="AI36" s="263"/>
      <c r="AJ36" s="217"/>
      <c r="AK36" s="285"/>
      <c r="AL36" s="285"/>
      <c r="AM36" s="283"/>
      <c r="AN36" s="603"/>
      <c r="AO36" s="286"/>
      <c r="AP36" s="287"/>
      <c r="AQ36" s="264"/>
      <c r="AR36" s="4"/>
    </row>
    <row r="37" spans="1:44" ht="22.5" customHeight="1" thickBot="1">
      <c r="A37" s="265"/>
      <c r="B37" s="266" t="s">
        <v>179</v>
      </c>
      <c r="C37" s="267">
        <f aca="true" t="shared" si="3" ref="C37:AQ37">C11+C35</f>
        <v>291220</v>
      </c>
      <c r="D37" s="267">
        <f t="shared" si="3"/>
        <v>314183</v>
      </c>
      <c r="E37" s="267">
        <f t="shared" si="3"/>
        <v>314093</v>
      </c>
      <c r="F37" s="267">
        <f t="shared" si="3"/>
        <v>502433</v>
      </c>
      <c r="G37" s="267">
        <f t="shared" si="3"/>
        <v>594291</v>
      </c>
      <c r="H37" s="267">
        <f t="shared" si="3"/>
        <v>637286</v>
      </c>
      <c r="I37" s="267">
        <f t="shared" si="3"/>
        <v>651289</v>
      </c>
      <c r="J37" s="267">
        <f t="shared" si="3"/>
        <v>503050</v>
      </c>
      <c r="K37" s="267">
        <f t="shared" si="3"/>
        <v>511572</v>
      </c>
      <c r="L37" s="267">
        <f t="shared" si="3"/>
        <v>17800</v>
      </c>
      <c r="M37" s="267">
        <f t="shared" si="3"/>
        <v>9678</v>
      </c>
      <c r="N37" s="267">
        <f t="shared" si="3"/>
        <v>9678</v>
      </c>
      <c r="O37" s="267">
        <f t="shared" si="3"/>
        <v>267700</v>
      </c>
      <c r="P37" s="267">
        <f t="shared" si="3"/>
        <v>295300</v>
      </c>
      <c r="Q37" s="267">
        <f t="shared" si="3"/>
        <v>295300</v>
      </c>
      <c r="R37" s="267">
        <f t="shared" si="3"/>
        <v>28900</v>
      </c>
      <c r="S37" s="267">
        <f t="shared" si="3"/>
        <v>65500</v>
      </c>
      <c r="T37" s="267">
        <f t="shared" si="3"/>
        <v>65500</v>
      </c>
      <c r="U37" s="267">
        <f t="shared" si="3"/>
        <v>273223</v>
      </c>
      <c r="V37" s="267">
        <f t="shared" si="3"/>
        <v>130514</v>
      </c>
      <c r="W37" s="267">
        <f t="shared" si="3"/>
        <v>130514</v>
      </c>
      <c r="X37" s="267">
        <f t="shared" si="3"/>
        <v>73697</v>
      </c>
      <c r="Y37" s="268">
        <f t="shared" si="3"/>
        <v>2500</v>
      </c>
      <c r="Z37" s="268">
        <f t="shared" si="3"/>
        <v>60120</v>
      </c>
      <c r="AA37" s="556">
        <f t="shared" si="3"/>
        <v>0</v>
      </c>
      <c r="AB37" s="268">
        <f t="shared" si="3"/>
        <v>1000000</v>
      </c>
      <c r="AC37" s="557">
        <f t="shared" si="3"/>
        <v>1000000</v>
      </c>
      <c r="AD37" s="271">
        <f t="shared" si="3"/>
        <v>2106262</v>
      </c>
      <c r="AE37" s="270">
        <f t="shared" si="3"/>
        <v>2915016</v>
      </c>
      <c r="AF37" s="270">
        <f t="shared" si="3"/>
        <v>3024063</v>
      </c>
      <c r="AG37" s="271">
        <f t="shared" si="3"/>
        <v>394013</v>
      </c>
      <c r="AH37" s="268">
        <f t="shared" si="3"/>
        <v>0</v>
      </c>
      <c r="AI37" s="268">
        <f t="shared" si="3"/>
        <v>28400</v>
      </c>
      <c r="AJ37" s="269">
        <f t="shared" si="3"/>
        <v>2500275</v>
      </c>
      <c r="AK37" s="268">
        <f t="shared" si="3"/>
        <v>2915016</v>
      </c>
      <c r="AL37" s="268">
        <f t="shared" si="3"/>
        <v>3052463</v>
      </c>
      <c r="AM37" s="599">
        <f t="shared" si="3"/>
        <v>388656</v>
      </c>
      <c r="AN37" s="598">
        <f t="shared" si="3"/>
        <v>733356</v>
      </c>
      <c r="AO37" s="272">
        <f t="shared" si="3"/>
        <v>733805</v>
      </c>
      <c r="AP37" s="269">
        <f t="shared" si="3"/>
        <v>3398298</v>
      </c>
      <c r="AQ37" s="270">
        <f t="shared" si="3"/>
        <v>796800</v>
      </c>
      <c r="AR37" s="4"/>
    </row>
    <row r="38" spans="1:44" ht="28.5" customHeight="1" thickBot="1">
      <c r="A38" s="87"/>
      <c r="B38" s="288" t="s">
        <v>180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7"/>
      <c r="W38" s="237"/>
      <c r="X38" s="236"/>
      <c r="Y38" s="116"/>
      <c r="Z38" s="289"/>
      <c r="AA38" s="561"/>
      <c r="AB38" s="238"/>
      <c r="AC38" s="560"/>
      <c r="AD38" s="239"/>
      <c r="AE38" s="238"/>
      <c r="AF38" s="238"/>
      <c r="AG38" s="290">
        <f>AG37</f>
        <v>394013</v>
      </c>
      <c r="AH38" s="291">
        <f>AH37</f>
        <v>0</v>
      </c>
      <c r="AI38" s="291">
        <f>AI37</f>
        <v>28400</v>
      </c>
      <c r="AJ38" s="292">
        <f>SUM(AG38)</f>
        <v>394013</v>
      </c>
      <c r="AK38" s="238">
        <f>SUM(AH38)</f>
        <v>0</v>
      </c>
      <c r="AL38" s="238">
        <f>SUM(AI38)</f>
        <v>28400</v>
      </c>
      <c r="AM38" s="292"/>
      <c r="AN38" s="602"/>
      <c r="AO38" s="289"/>
      <c r="AP38" s="293"/>
      <c r="AQ38" s="294"/>
      <c r="AR38" s="295"/>
    </row>
    <row r="39" spans="1:44" ht="22.5" customHeight="1" thickBot="1">
      <c r="A39" s="87"/>
      <c r="B39" s="235" t="s">
        <v>181</v>
      </c>
      <c r="C39" s="296">
        <f aca="true" t="shared" si="4" ref="C39:AL39">C37-C38</f>
        <v>291220</v>
      </c>
      <c r="D39" s="296">
        <f t="shared" si="4"/>
        <v>314183</v>
      </c>
      <c r="E39" s="296">
        <f t="shared" si="4"/>
        <v>314093</v>
      </c>
      <c r="F39" s="296">
        <f t="shared" si="4"/>
        <v>502433</v>
      </c>
      <c r="G39" s="296">
        <f t="shared" si="4"/>
        <v>594291</v>
      </c>
      <c r="H39" s="296">
        <f t="shared" si="4"/>
        <v>637286</v>
      </c>
      <c r="I39" s="296">
        <f t="shared" si="4"/>
        <v>651289</v>
      </c>
      <c r="J39" s="296">
        <f t="shared" si="4"/>
        <v>503050</v>
      </c>
      <c r="K39" s="296">
        <f t="shared" si="4"/>
        <v>511572</v>
      </c>
      <c r="L39" s="296">
        <f t="shared" si="4"/>
        <v>17800</v>
      </c>
      <c r="M39" s="296">
        <f t="shared" si="4"/>
        <v>9678</v>
      </c>
      <c r="N39" s="296">
        <f t="shared" si="4"/>
        <v>9678</v>
      </c>
      <c r="O39" s="296">
        <f t="shared" si="4"/>
        <v>267700</v>
      </c>
      <c r="P39" s="296">
        <f t="shared" si="4"/>
        <v>295300</v>
      </c>
      <c r="Q39" s="296">
        <f t="shared" si="4"/>
        <v>295300</v>
      </c>
      <c r="R39" s="296">
        <f t="shared" si="4"/>
        <v>28900</v>
      </c>
      <c r="S39" s="296">
        <f t="shared" si="4"/>
        <v>65500</v>
      </c>
      <c r="T39" s="296">
        <f t="shared" si="4"/>
        <v>65500</v>
      </c>
      <c r="U39" s="296">
        <f t="shared" si="4"/>
        <v>273223</v>
      </c>
      <c r="V39" s="296">
        <f t="shared" si="4"/>
        <v>130514</v>
      </c>
      <c r="W39" s="296">
        <f t="shared" si="4"/>
        <v>130514</v>
      </c>
      <c r="X39" s="296">
        <f t="shared" si="4"/>
        <v>73697</v>
      </c>
      <c r="Y39" s="296">
        <f t="shared" si="4"/>
        <v>2500</v>
      </c>
      <c r="Z39" s="536">
        <f t="shared" si="4"/>
        <v>60120</v>
      </c>
      <c r="AA39" s="562">
        <f t="shared" si="4"/>
        <v>0</v>
      </c>
      <c r="AB39" s="563">
        <f t="shared" si="4"/>
        <v>1000000</v>
      </c>
      <c r="AC39" s="564">
        <f t="shared" si="4"/>
        <v>1000000</v>
      </c>
      <c r="AD39" s="542">
        <f t="shared" si="4"/>
        <v>2106262</v>
      </c>
      <c r="AE39" s="299">
        <f t="shared" si="4"/>
        <v>2915016</v>
      </c>
      <c r="AF39" s="299">
        <f t="shared" si="4"/>
        <v>3024063</v>
      </c>
      <c r="AG39" s="297">
        <f t="shared" si="4"/>
        <v>0</v>
      </c>
      <c r="AH39" s="299">
        <f t="shared" si="4"/>
        <v>0</v>
      </c>
      <c r="AI39" s="299">
        <f t="shared" si="4"/>
        <v>0</v>
      </c>
      <c r="AJ39" s="298">
        <f t="shared" si="4"/>
        <v>2106262</v>
      </c>
      <c r="AK39" s="300">
        <f t="shared" si="4"/>
        <v>2915016</v>
      </c>
      <c r="AL39" s="297">
        <f t="shared" si="4"/>
        <v>3024063</v>
      </c>
      <c r="AM39" s="298"/>
      <c r="AN39" s="604"/>
      <c r="AO39" s="301"/>
      <c r="AP39" s="302">
        <f>AP37-AP38</f>
        <v>3398298</v>
      </c>
      <c r="AQ39" s="302">
        <f>AQ37-AQ38</f>
        <v>796800</v>
      </c>
      <c r="AR39" s="303"/>
    </row>
    <row r="40" spans="2:44" ht="12.75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739" t="s">
        <v>182</v>
      </c>
      <c r="U40" s="739"/>
      <c r="V40" s="739"/>
      <c r="W40" s="739"/>
      <c r="X40" s="739"/>
      <c r="Y40" s="739"/>
      <c r="AA40" s="543"/>
      <c r="AB40" s="543"/>
      <c r="AC40" s="543"/>
      <c r="AD40" s="304"/>
      <c r="AE40" s="304"/>
      <c r="AF40" s="304"/>
      <c r="AG40" s="304"/>
      <c r="AH40" s="305"/>
      <c r="AI40" s="305"/>
      <c r="AJ40" s="255">
        <v>347000</v>
      </c>
      <c r="AK40" s="306">
        <f>AK39-i_kiad_!AH45</f>
        <v>-28870</v>
      </c>
      <c r="AL40" s="307">
        <f>AL39-i_kiad_!AI45</f>
        <v>-28870</v>
      </c>
      <c r="AM40" s="255"/>
      <c r="AN40" s="605"/>
      <c r="AO40" s="307"/>
      <c r="AP40" s="255">
        <v>277929</v>
      </c>
      <c r="AQ40" s="308"/>
      <c r="AR40" s="204"/>
    </row>
    <row r="41" spans="2:44" ht="12.75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740" t="s">
        <v>183</v>
      </c>
      <c r="U41" s="740"/>
      <c r="V41" s="740"/>
      <c r="W41" s="740"/>
      <c r="X41" s="740"/>
      <c r="Y41" s="740"/>
      <c r="Z41" s="309"/>
      <c r="AA41" s="310"/>
      <c r="AB41" s="310"/>
      <c r="AC41" s="310"/>
      <c r="AD41" s="311"/>
      <c r="AE41" s="311"/>
      <c r="AF41" s="311"/>
      <c r="AG41" s="311"/>
      <c r="AH41" s="312"/>
      <c r="AI41" s="312"/>
      <c r="AJ41" s="313">
        <v>30000</v>
      </c>
      <c r="AK41" s="314">
        <v>0</v>
      </c>
      <c r="AL41" s="311">
        <v>0</v>
      </c>
      <c r="AM41" s="313"/>
      <c r="AN41" s="606"/>
      <c r="AO41" s="311"/>
      <c r="AP41" s="313">
        <v>47700</v>
      </c>
      <c r="AQ41" s="315"/>
      <c r="AR41" s="204"/>
    </row>
    <row r="42" spans="2:44" ht="13.5" thickBot="1"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741" t="s">
        <v>184</v>
      </c>
      <c r="U42" s="741"/>
      <c r="V42" s="741"/>
      <c r="W42" s="741"/>
      <c r="X42" s="741"/>
      <c r="Y42" s="741"/>
      <c r="Z42" s="316"/>
      <c r="AA42" s="317"/>
      <c r="AB42" s="317"/>
      <c r="AC42" s="317"/>
      <c r="AD42" s="318"/>
      <c r="AE42" s="318"/>
      <c r="AF42" s="318"/>
      <c r="AG42" s="318"/>
      <c r="AH42" s="319"/>
      <c r="AI42" s="319"/>
      <c r="AJ42" s="320">
        <v>317000</v>
      </c>
      <c r="AK42" s="321">
        <f>i_kiad_!AH45-AK39</f>
        <v>28870</v>
      </c>
      <c r="AL42" s="318">
        <f>i_kiad_!AI45-AL39</f>
        <v>28870</v>
      </c>
      <c r="AM42" s="320"/>
      <c r="AN42" s="607"/>
      <c r="AO42" s="319"/>
      <c r="AP42" s="322">
        <v>230229</v>
      </c>
      <c r="AQ42" s="315"/>
      <c r="AR42" s="204"/>
    </row>
    <row r="43" spans="2:4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2:4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</sheetData>
  <mergeCells count="20">
    <mergeCell ref="B2:W2"/>
    <mergeCell ref="C5:W5"/>
    <mergeCell ref="C6:E6"/>
    <mergeCell ref="F6:H6"/>
    <mergeCell ref="I6:K6"/>
    <mergeCell ref="L6:N6"/>
    <mergeCell ref="O6:Q6"/>
    <mergeCell ref="R6:T6"/>
    <mergeCell ref="U6:W6"/>
    <mergeCell ref="AM6:AO6"/>
    <mergeCell ref="AP6:AP7"/>
    <mergeCell ref="AQ6:AQ7"/>
    <mergeCell ref="X6:Z6"/>
    <mergeCell ref="AA6:AC6"/>
    <mergeCell ref="AD6:AF6"/>
    <mergeCell ref="AG6:AI6"/>
    <mergeCell ref="T40:Y40"/>
    <mergeCell ref="T41:Y41"/>
    <mergeCell ref="T42:Y42"/>
    <mergeCell ref="AJ6:AL6"/>
  </mergeCells>
  <printOptions/>
  <pageMargins left="0" right="0" top="1.31" bottom="0.39375" header="1.37" footer="0.511805555555555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0">
      <selection activeCell="E43" sqref="E43"/>
    </sheetView>
  </sheetViews>
  <sheetFormatPr defaultColWidth="9.00390625" defaultRowHeight="12.75"/>
  <cols>
    <col min="1" max="1" width="43.25390625" style="0" customWidth="1"/>
  </cols>
  <sheetData>
    <row r="1" ht="12.75">
      <c r="C1" t="s">
        <v>185</v>
      </c>
    </row>
    <row r="2" spans="1:5" ht="12.75">
      <c r="A2" s="733" t="s">
        <v>186</v>
      </c>
      <c r="B2" s="733"/>
      <c r="C2" s="733"/>
      <c r="D2" s="733"/>
      <c r="E2" s="2"/>
    </row>
    <row r="3" spans="1:5" ht="12.75">
      <c r="A3" s="733" t="s">
        <v>187</v>
      </c>
      <c r="B3" s="733"/>
      <c r="C3" s="733"/>
      <c r="D3" s="733"/>
      <c r="E3" s="40"/>
    </row>
    <row r="5" ht="12.75">
      <c r="D5" t="s">
        <v>188</v>
      </c>
    </row>
    <row r="6" spans="1:5" ht="12.75">
      <c r="A6" s="754" t="s">
        <v>117</v>
      </c>
      <c r="B6" s="755" t="s">
        <v>189</v>
      </c>
      <c r="C6" s="755"/>
      <c r="D6" s="755"/>
      <c r="E6" s="755"/>
    </row>
    <row r="7" spans="1:5" ht="25.5">
      <c r="A7" s="754"/>
      <c r="B7" s="323" t="s">
        <v>190</v>
      </c>
      <c r="C7" s="323" t="s">
        <v>191</v>
      </c>
      <c r="D7" s="323" t="s">
        <v>192</v>
      </c>
      <c r="E7" s="323" t="s">
        <v>193</v>
      </c>
    </row>
    <row r="8" spans="1:5" ht="12.75">
      <c r="A8" s="324" t="s">
        <v>194</v>
      </c>
      <c r="B8" s="15"/>
      <c r="C8" s="325"/>
      <c r="D8" s="326"/>
      <c r="E8" s="326"/>
    </row>
    <row r="9" spans="1:5" ht="12.75">
      <c r="A9" s="16" t="s">
        <v>195</v>
      </c>
      <c r="B9" s="19">
        <v>1180</v>
      </c>
      <c r="C9" s="327">
        <v>1770</v>
      </c>
      <c r="D9" s="328">
        <v>2000</v>
      </c>
      <c r="E9" s="328">
        <v>2000</v>
      </c>
    </row>
    <row r="10" spans="1:5" ht="12.75">
      <c r="A10" s="16" t="s">
        <v>196</v>
      </c>
      <c r="B10" s="19">
        <v>253902</v>
      </c>
      <c r="C10" s="327">
        <v>218241</v>
      </c>
      <c r="D10" s="328">
        <v>245845</v>
      </c>
      <c r="E10" s="328">
        <v>250905</v>
      </c>
    </row>
    <row r="11" spans="1:5" ht="12.75">
      <c r="A11" s="16" t="s">
        <v>197</v>
      </c>
      <c r="B11" s="19">
        <v>29821</v>
      </c>
      <c r="C11" s="327">
        <v>29997</v>
      </c>
      <c r="D11" s="328">
        <v>28892</v>
      </c>
      <c r="E11" s="328">
        <v>26342</v>
      </c>
    </row>
    <row r="12" spans="1:5" ht="12.75">
      <c r="A12" s="16" t="s">
        <v>198</v>
      </c>
      <c r="B12" s="19">
        <v>600</v>
      </c>
      <c r="C12" s="327">
        <v>1000</v>
      </c>
      <c r="D12" s="328">
        <v>32000</v>
      </c>
      <c r="E12" s="328">
        <v>29400</v>
      </c>
    </row>
    <row r="13" spans="1:5" ht="12.75">
      <c r="A13" s="16" t="s">
        <v>199</v>
      </c>
      <c r="B13" s="19">
        <v>634629</v>
      </c>
      <c r="C13" s="327">
        <v>589398</v>
      </c>
      <c r="D13" s="329">
        <v>486050</v>
      </c>
      <c r="E13" s="329">
        <v>494572</v>
      </c>
    </row>
    <row r="14" spans="1:5" ht="12.75">
      <c r="A14" s="16" t="s">
        <v>200</v>
      </c>
      <c r="B14" s="19">
        <v>17500</v>
      </c>
      <c r="C14" s="327">
        <v>18500</v>
      </c>
      <c r="D14" s="329">
        <v>17000</v>
      </c>
      <c r="E14" s="329">
        <v>17000</v>
      </c>
    </row>
    <row r="15" spans="1:5" ht="12.75">
      <c r="A15" s="16" t="s">
        <v>201</v>
      </c>
      <c r="B15" s="19">
        <v>413603</v>
      </c>
      <c r="C15" s="327">
        <v>548381</v>
      </c>
      <c r="D15" s="328">
        <v>431260</v>
      </c>
      <c r="E15" s="328">
        <v>431260</v>
      </c>
    </row>
    <row r="16" spans="1:5" ht="12.75">
      <c r="A16" s="16" t="s">
        <v>202</v>
      </c>
      <c r="B16" s="19">
        <v>28900</v>
      </c>
      <c r="C16" s="327">
        <v>79663</v>
      </c>
      <c r="D16" s="328">
        <v>65500</v>
      </c>
      <c r="E16" s="328">
        <v>65500</v>
      </c>
    </row>
    <row r="17" spans="1:5" ht="12.75">
      <c r="A17" s="16" t="s">
        <v>203</v>
      </c>
      <c r="B17" s="19">
        <v>0</v>
      </c>
      <c r="C17" s="327">
        <v>100</v>
      </c>
      <c r="D17" s="328">
        <v>0</v>
      </c>
      <c r="E17" s="328">
        <v>0</v>
      </c>
    </row>
    <row r="18" spans="1:5" ht="12.75">
      <c r="A18" s="16" t="s">
        <v>204</v>
      </c>
      <c r="B18" s="19">
        <v>0</v>
      </c>
      <c r="C18" s="327">
        <v>255930</v>
      </c>
      <c r="D18" s="328">
        <v>0</v>
      </c>
      <c r="E18" s="328">
        <v>0</v>
      </c>
    </row>
    <row r="19" spans="1:5" ht="12.75">
      <c r="A19" s="16" t="s">
        <v>205</v>
      </c>
      <c r="B19" s="19">
        <v>17800</v>
      </c>
      <c r="C19" s="327">
        <v>5500</v>
      </c>
      <c r="D19" s="328">
        <v>9678</v>
      </c>
      <c r="E19" s="328">
        <v>9678</v>
      </c>
    </row>
    <row r="20" spans="1:5" ht="12.75">
      <c r="A20" s="16" t="s">
        <v>206</v>
      </c>
      <c r="B20" s="19">
        <v>0</v>
      </c>
      <c r="C20" s="327">
        <v>0</v>
      </c>
      <c r="D20" s="328">
        <v>0</v>
      </c>
      <c r="E20" s="328">
        <v>0</v>
      </c>
    </row>
    <row r="21" spans="1:5" ht="12.75">
      <c r="A21" s="16" t="s">
        <v>207</v>
      </c>
      <c r="B21" s="19">
        <v>564148</v>
      </c>
      <c r="C21" s="327">
        <v>419350</v>
      </c>
      <c r="D21" s="328">
        <v>523322</v>
      </c>
      <c r="E21" s="328">
        <v>523322</v>
      </c>
    </row>
    <row r="22" spans="1:5" ht="12.75">
      <c r="A22" s="16" t="s">
        <v>208</v>
      </c>
      <c r="B22" s="19">
        <v>640</v>
      </c>
      <c r="C22" s="327">
        <v>2636</v>
      </c>
      <c r="D22" s="328">
        <v>40057</v>
      </c>
      <c r="E22" s="328">
        <v>49308</v>
      </c>
    </row>
    <row r="23" spans="1:5" ht="12.75">
      <c r="A23" s="16" t="s">
        <v>209</v>
      </c>
      <c r="B23" s="19">
        <v>22747</v>
      </c>
      <c r="C23" s="327">
        <v>20320</v>
      </c>
      <c r="D23" s="328">
        <v>24912</v>
      </c>
      <c r="E23" s="328">
        <v>24912</v>
      </c>
    </row>
    <row r="24" spans="1:5" ht="12.75">
      <c r="A24" s="16" t="s">
        <v>210</v>
      </c>
      <c r="B24" s="19">
        <v>1088</v>
      </c>
      <c r="C24" s="327">
        <v>1173000</v>
      </c>
      <c r="D24" s="328">
        <v>0</v>
      </c>
      <c r="E24" s="328">
        <v>0</v>
      </c>
    </row>
    <row r="25" spans="1:5" ht="12.75">
      <c r="A25" s="16" t="s">
        <v>211</v>
      </c>
      <c r="B25" s="19">
        <v>12000</v>
      </c>
      <c r="C25" s="327">
        <v>0</v>
      </c>
      <c r="D25" s="328">
        <v>6000</v>
      </c>
      <c r="E25" s="328">
        <v>6000</v>
      </c>
    </row>
    <row r="26" spans="1:5" ht="12.75">
      <c r="A26" s="16" t="s">
        <v>212</v>
      </c>
      <c r="B26" s="19">
        <v>0</v>
      </c>
      <c r="C26" s="327">
        <v>0</v>
      </c>
      <c r="D26" s="328">
        <v>0</v>
      </c>
      <c r="E26" s="328">
        <v>33744</v>
      </c>
    </row>
    <row r="27" spans="1:5" ht="12.75">
      <c r="A27" s="16" t="s">
        <v>35</v>
      </c>
      <c r="B27" s="19">
        <v>500</v>
      </c>
      <c r="C27" s="327">
        <v>0</v>
      </c>
      <c r="D27" s="328">
        <v>450</v>
      </c>
      <c r="E27" s="328">
        <v>450</v>
      </c>
    </row>
    <row r="28" spans="1:5" ht="12.75">
      <c r="A28" s="16" t="s">
        <v>213</v>
      </c>
      <c r="B28" s="19">
        <f>SUM(B9:B27)</f>
        <v>1999058</v>
      </c>
      <c r="C28" s="327">
        <f>SUM(C9:C27)</f>
        <v>3363786</v>
      </c>
      <c r="D28" s="328">
        <f>SUM(D9:D27)</f>
        <v>1912966</v>
      </c>
      <c r="E28" s="328">
        <f>SUM(E9:E27)</f>
        <v>1964393</v>
      </c>
    </row>
    <row r="29" spans="1:5" ht="12.75">
      <c r="A29" s="16" t="s">
        <v>37</v>
      </c>
      <c r="B29" s="19">
        <v>8360</v>
      </c>
      <c r="C29" s="327">
        <v>34512</v>
      </c>
      <c r="D29" s="328">
        <v>2050</v>
      </c>
      <c r="E29" s="328">
        <v>59670</v>
      </c>
    </row>
    <row r="30" spans="1:5" ht="12.75">
      <c r="A30" s="16" t="s">
        <v>214</v>
      </c>
      <c r="B30" s="19">
        <f>SUM(B28:B29)</f>
        <v>2007418</v>
      </c>
      <c r="C30" s="327">
        <f>SUM(C28:C29)</f>
        <v>3398298</v>
      </c>
      <c r="D30" s="328">
        <f>SUM(D28:D29)</f>
        <v>1915016</v>
      </c>
      <c r="E30" s="328">
        <f>SUM(E28:E29)</f>
        <v>2024063</v>
      </c>
    </row>
    <row r="31" spans="1:5" ht="12.75">
      <c r="A31" s="16" t="s">
        <v>215</v>
      </c>
      <c r="B31" s="19">
        <v>281082</v>
      </c>
      <c r="C31" s="327">
        <v>230229</v>
      </c>
      <c r="D31" s="328">
        <v>28870</v>
      </c>
      <c r="E31" s="328">
        <v>28870</v>
      </c>
    </row>
    <row r="32" spans="1:5" ht="12.75">
      <c r="A32" s="16" t="s">
        <v>216</v>
      </c>
      <c r="B32" s="19">
        <v>30000</v>
      </c>
      <c r="C32" s="327">
        <v>47700</v>
      </c>
      <c r="D32" s="328">
        <v>0</v>
      </c>
      <c r="E32" s="328">
        <v>0</v>
      </c>
    </row>
    <row r="33" spans="1:5" ht="12.75">
      <c r="A33" s="16" t="s">
        <v>217</v>
      </c>
      <c r="B33" s="19"/>
      <c r="C33" s="327"/>
      <c r="D33" s="329">
        <v>1000000</v>
      </c>
      <c r="E33" s="329">
        <v>1000000</v>
      </c>
    </row>
    <row r="34" spans="1:5" ht="12.75">
      <c r="A34" s="33" t="s">
        <v>218</v>
      </c>
      <c r="B34" s="330"/>
      <c r="C34" s="331"/>
      <c r="D34" s="332"/>
      <c r="E34" s="332"/>
    </row>
    <row r="35" spans="1:5" ht="12.75">
      <c r="A35" s="333" t="s">
        <v>155</v>
      </c>
      <c r="B35" s="25">
        <f>SUM(B30:B34)</f>
        <v>2318500</v>
      </c>
      <c r="C35" s="334">
        <f>SUM(C30:C34)</f>
        <v>3676227</v>
      </c>
      <c r="D35" s="335">
        <f>SUM(D30:D34)</f>
        <v>2943886</v>
      </c>
      <c r="E35" s="335">
        <f>SUM(E30:E34)</f>
        <v>3052933</v>
      </c>
    </row>
    <row r="36" spans="1:5" ht="12.75">
      <c r="A36" s="336"/>
      <c r="B36" s="337"/>
      <c r="C36" s="325"/>
      <c r="D36" s="326"/>
      <c r="E36" s="326"/>
    </row>
    <row r="37" spans="1:5" ht="12.75">
      <c r="A37" s="338" t="s">
        <v>219</v>
      </c>
      <c r="B37" s="19"/>
      <c r="C37" s="327"/>
      <c r="D37" s="328"/>
      <c r="E37" s="328"/>
    </row>
    <row r="38" spans="1:5" ht="12.75">
      <c r="A38" s="16" t="s">
        <v>10</v>
      </c>
      <c r="B38" s="19">
        <v>951323</v>
      </c>
      <c r="C38" s="327">
        <v>954820</v>
      </c>
      <c r="D38" s="328">
        <v>866709</v>
      </c>
      <c r="E38" s="328">
        <v>867672</v>
      </c>
    </row>
    <row r="39" spans="1:5" ht="12.75">
      <c r="A39" s="16" t="s">
        <v>220</v>
      </c>
      <c r="B39" s="19">
        <v>293368</v>
      </c>
      <c r="C39" s="327">
        <v>294815</v>
      </c>
      <c r="D39" s="328">
        <v>277084</v>
      </c>
      <c r="E39" s="328">
        <v>277337</v>
      </c>
    </row>
    <row r="40" spans="1:5" ht="12.75">
      <c r="A40" s="16" t="s">
        <v>221</v>
      </c>
      <c r="B40" s="19">
        <v>575977</v>
      </c>
      <c r="C40" s="327">
        <v>565572</v>
      </c>
      <c r="D40" s="328">
        <v>547131</v>
      </c>
      <c r="E40" s="328">
        <v>608920</v>
      </c>
    </row>
    <row r="41" spans="1:5" ht="12.75">
      <c r="A41" s="16" t="s">
        <v>24</v>
      </c>
      <c r="B41" s="19">
        <v>36218</v>
      </c>
      <c r="C41" s="327">
        <v>38720</v>
      </c>
      <c r="D41" s="328">
        <v>53571</v>
      </c>
      <c r="E41" s="328">
        <v>53571</v>
      </c>
    </row>
    <row r="42" spans="1:5" ht="12.75">
      <c r="A42" s="16" t="s">
        <v>222</v>
      </c>
      <c r="B42" s="19">
        <v>3500</v>
      </c>
      <c r="C42" s="327">
        <v>5754</v>
      </c>
      <c r="D42" s="328">
        <v>19800</v>
      </c>
      <c r="E42" s="328">
        <v>20846</v>
      </c>
    </row>
    <row r="43" spans="1:5" ht="12.75">
      <c r="A43" s="16" t="s">
        <v>223</v>
      </c>
      <c r="B43" s="19">
        <v>6500</v>
      </c>
      <c r="C43" s="327">
        <v>15191</v>
      </c>
      <c r="D43" s="328"/>
      <c r="E43" s="328"/>
    </row>
    <row r="44" spans="1:5" ht="12.75">
      <c r="A44" s="16" t="s">
        <v>224</v>
      </c>
      <c r="B44" s="19">
        <v>17400</v>
      </c>
      <c r="C44" s="327">
        <v>22700</v>
      </c>
      <c r="D44" s="328">
        <v>18025</v>
      </c>
      <c r="E44" s="328">
        <v>18475</v>
      </c>
    </row>
    <row r="45" spans="1:5" ht="12.75">
      <c r="A45" s="16" t="s">
        <v>225</v>
      </c>
      <c r="B45" s="19">
        <v>11700</v>
      </c>
      <c r="C45" s="327">
        <v>0</v>
      </c>
      <c r="D45" s="328"/>
      <c r="E45" s="328"/>
    </row>
    <row r="46" spans="1:5" ht="12.75">
      <c r="A46" s="16" t="s">
        <v>226</v>
      </c>
      <c r="B46" s="19">
        <v>23225</v>
      </c>
      <c r="C46" s="327">
        <v>20755</v>
      </c>
      <c r="D46" s="328">
        <v>23971</v>
      </c>
      <c r="E46" s="328">
        <v>25608</v>
      </c>
    </row>
    <row r="47" spans="1:5" ht="12.75">
      <c r="A47" s="16" t="s">
        <v>227</v>
      </c>
      <c r="B47" s="19">
        <v>640</v>
      </c>
      <c r="C47" s="327">
        <v>650</v>
      </c>
      <c r="D47" s="328">
        <v>1887</v>
      </c>
      <c r="E47" s="328">
        <v>3176</v>
      </c>
    </row>
    <row r="48" spans="1:5" ht="12.75">
      <c r="A48" s="16" t="s">
        <v>26</v>
      </c>
      <c r="B48" s="19">
        <v>11666</v>
      </c>
      <c r="C48" s="327">
        <v>50530</v>
      </c>
      <c r="D48" s="328">
        <v>19483</v>
      </c>
      <c r="E48" s="328">
        <v>19483</v>
      </c>
    </row>
    <row r="49" spans="1:5" ht="12.75">
      <c r="A49" s="16" t="s">
        <v>28</v>
      </c>
      <c r="B49" s="19">
        <v>98349</v>
      </c>
      <c r="C49" s="327">
        <v>1467566</v>
      </c>
      <c r="D49" s="328">
        <v>112782</v>
      </c>
      <c r="E49" s="328">
        <v>149471</v>
      </c>
    </row>
    <row r="50" spans="1:5" ht="12.75">
      <c r="A50" s="16" t="s">
        <v>34</v>
      </c>
      <c r="B50" s="19">
        <v>0</v>
      </c>
      <c r="C50" s="327">
        <v>0</v>
      </c>
      <c r="D50" s="328">
        <v>0</v>
      </c>
      <c r="E50" s="328">
        <v>0</v>
      </c>
    </row>
    <row r="51" spans="1:5" ht="12.75">
      <c r="A51" s="16" t="s">
        <v>36</v>
      </c>
      <c r="B51" s="19">
        <v>0</v>
      </c>
      <c r="C51" s="327">
        <v>0</v>
      </c>
      <c r="D51" s="328">
        <v>150</v>
      </c>
      <c r="E51" s="328">
        <v>150</v>
      </c>
    </row>
    <row r="52" spans="1:5" ht="12.75">
      <c r="A52" s="16" t="s">
        <v>228</v>
      </c>
      <c r="B52" s="19">
        <f>SUM(B38:B51)</f>
        <v>2029866</v>
      </c>
      <c r="C52" s="327">
        <f>SUM(C38:C51)</f>
        <v>3437073</v>
      </c>
      <c r="D52" s="328">
        <f>SUM(D38:D51)</f>
        <v>1940593</v>
      </c>
      <c r="E52" s="328">
        <f>SUM(E38:E51)</f>
        <v>2044709</v>
      </c>
    </row>
    <row r="53" spans="1:5" ht="12.75">
      <c r="A53" s="16" t="s">
        <v>140</v>
      </c>
      <c r="B53" s="19">
        <v>6085</v>
      </c>
      <c r="C53" s="327">
        <v>5474</v>
      </c>
      <c r="D53" s="328">
        <v>550</v>
      </c>
      <c r="E53" s="328">
        <v>5481</v>
      </c>
    </row>
    <row r="54" spans="1:5" ht="12.75">
      <c r="A54" s="16" t="s">
        <v>229</v>
      </c>
      <c r="B54" s="19">
        <f>SUM(B52:B53)</f>
        <v>2035951</v>
      </c>
      <c r="C54" s="327">
        <f>SUM(C52:C53)</f>
        <v>3442547</v>
      </c>
      <c r="D54" s="328">
        <f>SUM(D52:D53)</f>
        <v>1941143</v>
      </c>
      <c r="E54" s="328">
        <f>SUM(E52:E53)</f>
        <v>2050190</v>
      </c>
    </row>
    <row r="55" spans="1:5" ht="12.75">
      <c r="A55" s="16" t="s">
        <v>230</v>
      </c>
      <c r="B55" s="19">
        <v>226096</v>
      </c>
      <c r="C55" s="327">
        <v>185000</v>
      </c>
      <c r="D55" s="328">
        <v>317000</v>
      </c>
      <c r="E55" s="328">
        <v>317000</v>
      </c>
    </row>
    <row r="56" spans="1:5" ht="12.75">
      <c r="A56" s="16" t="s">
        <v>231</v>
      </c>
      <c r="B56" s="19">
        <v>56453</v>
      </c>
      <c r="C56" s="327">
        <v>48680</v>
      </c>
      <c r="D56" s="328">
        <v>243543</v>
      </c>
      <c r="E56" s="328">
        <v>243543</v>
      </c>
    </row>
    <row r="57" spans="1:5" ht="12.75">
      <c r="A57" s="16" t="s">
        <v>232</v>
      </c>
      <c r="B57" s="19"/>
      <c r="C57" s="327"/>
      <c r="D57" s="329">
        <v>442200</v>
      </c>
      <c r="E57" s="329">
        <v>442200</v>
      </c>
    </row>
    <row r="58" spans="1:5" ht="12.75">
      <c r="A58" s="33" t="s">
        <v>233</v>
      </c>
      <c r="B58" s="330"/>
      <c r="C58" s="331"/>
      <c r="D58" s="332"/>
      <c r="E58" s="332"/>
    </row>
    <row r="59" spans="1:5" ht="12.75">
      <c r="A59" s="333" t="s">
        <v>156</v>
      </c>
      <c r="B59" s="25">
        <f>SUM(B54:B58)</f>
        <v>2318500</v>
      </c>
      <c r="C59" s="334">
        <f>SUM(C54:C58)</f>
        <v>3676227</v>
      </c>
      <c r="D59" s="335">
        <f>SUM(D54:D58)</f>
        <v>2943886</v>
      </c>
      <c r="E59" s="335">
        <f>SUM(E54:E58)</f>
        <v>3052933</v>
      </c>
    </row>
    <row r="60" spans="1:5" ht="12.75">
      <c r="A60" s="339"/>
      <c r="B60" s="340"/>
      <c r="C60" s="341"/>
      <c r="D60" s="342"/>
      <c r="E60" s="342"/>
    </row>
    <row r="61" spans="1:5" ht="12.75">
      <c r="A61" s="343" t="s">
        <v>234</v>
      </c>
      <c r="B61" s="344">
        <v>742549</v>
      </c>
      <c r="C61" s="345">
        <v>394013</v>
      </c>
      <c r="D61" s="346"/>
      <c r="E61" s="346">
        <v>28400</v>
      </c>
    </row>
    <row r="62" spans="1:5" ht="12.75">
      <c r="A62" s="344" t="s">
        <v>235</v>
      </c>
      <c r="B62" s="344"/>
      <c r="C62" s="344">
        <v>388656</v>
      </c>
      <c r="D62" s="344">
        <v>733356</v>
      </c>
      <c r="E62" s="344">
        <v>733805</v>
      </c>
    </row>
  </sheetData>
  <mergeCells count="4">
    <mergeCell ref="A2:D2"/>
    <mergeCell ref="A3:D3"/>
    <mergeCell ref="A6:A7"/>
    <mergeCell ref="B6:E6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6.875" style="0" customWidth="1"/>
    <col min="5" max="11" width="8.625" style="0" customWidth="1"/>
    <col min="12" max="12" width="8.375" style="0" customWidth="1"/>
  </cols>
  <sheetData>
    <row r="1" ht="12.75">
      <c r="K1" t="s">
        <v>236</v>
      </c>
    </row>
    <row r="2" spans="1:11" ht="12.75">
      <c r="A2" s="733" t="s">
        <v>237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</row>
    <row r="3" spans="1:12" ht="12.75">
      <c r="A3" s="733" t="s">
        <v>238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t="s">
        <v>239</v>
      </c>
    </row>
    <row r="4" spans="1:12" ht="12.75">
      <c r="A4" s="724" t="s">
        <v>117</v>
      </c>
      <c r="B4" s="722" t="s">
        <v>240</v>
      </c>
      <c r="C4" s="723" t="s">
        <v>241</v>
      </c>
      <c r="D4" s="723" t="s">
        <v>242</v>
      </c>
      <c r="E4" s="725" t="s">
        <v>243</v>
      </c>
      <c r="F4" s="725"/>
      <c r="G4" s="725"/>
      <c r="H4" s="725"/>
      <c r="I4" s="725"/>
      <c r="J4" s="725"/>
      <c r="K4" s="725"/>
      <c r="L4" s="348" t="s">
        <v>244</v>
      </c>
    </row>
    <row r="5" spans="1:12" ht="12.75">
      <c r="A5" s="724"/>
      <c r="B5" s="722"/>
      <c r="C5" s="723"/>
      <c r="D5" s="723"/>
      <c r="E5" s="349" t="s">
        <v>245</v>
      </c>
      <c r="F5" s="350" t="s">
        <v>246</v>
      </c>
      <c r="G5" s="350" t="s">
        <v>247</v>
      </c>
      <c r="H5" s="350" t="s">
        <v>248</v>
      </c>
      <c r="I5" s="350" t="s">
        <v>249</v>
      </c>
      <c r="J5" s="350" t="s">
        <v>250</v>
      </c>
      <c r="K5" s="351" t="s">
        <v>251</v>
      </c>
      <c r="L5" s="352" t="s">
        <v>252</v>
      </c>
    </row>
    <row r="6" spans="1:12" ht="10.5" customHeight="1">
      <c r="A6" s="324" t="s">
        <v>2</v>
      </c>
      <c r="B6" s="337"/>
      <c r="C6" s="353"/>
      <c r="D6" s="15"/>
      <c r="E6" s="354"/>
      <c r="F6" s="355"/>
      <c r="G6" s="355"/>
      <c r="H6" s="355"/>
      <c r="I6" s="355"/>
      <c r="J6" s="355"/>
      <c r="K6" s="356"/>
      <c r="L6" s="337"/>
    </row>
    <row r="7" spans="1:12" ht="12.75" customHeight="1">
      <c r="A7" s="357" t="s">
        <v>253</v>
      </c>
      <c r="B7" s="19">
        <f aca="true" t="shared" si="0" ref="B7:B14">SUM(C7:L7)</f>
        <v>2000</v>
      </c>
      <c r="C7" s="353">
        <v>2000</v>
      </c>
      <c r="D7" s="337"/>
      <c r="E7" s="358"/>
      <c r="F7" s="359"/>
      <c r="G7" s="359"/>
      <c r="H7" s="359"/>
      <c r="I7" s="359"/>
      <c r="J7" s="359"/>
      <c r="K7" s="328"/>
      <c r="L7" s="337"/>
    </row>
    <row r="8" spans="1:12" ht="12.75">
      <c r="A8" s="16" t="s">
        <v>254</v>
      </c>
      <c r="B8" s="19">
        <f t="shared" si="0"/>
        <v>131200</v>
      </c>
      <c r="C8" s="18"/>
      <c r="D8" s="19"/>
      <c r="E8" s="358">
        <v>6000</v>
      </c>
      <c r="F8" s="359">
        <v>6000</v>
      </c>
      <c r="G8" s="359">
        <v>200</v>
      </c>
      <c r="H8" s="359"/>
      <c r="I8" s="359"/>
      <c r="J8" s="359"/>
      <c r="K8" s="328">
        <v>105000</v>
      </c>
      <c r="L8" s="19">
        <v>14000</v>
      </c>
    </row>
    <row r="9" spans="1:12" ht="12.75">
      <c r="A9" s="704" t="s">
        <v>669</v>
      </c>
      <c r="B9" s="19">
        <f t="shared" si="0"/>
        <v>28400</v>
      </c>
      <c r="C9" s="18"/>
      <c r="D9" s="19"/>
      <c r="E9" s="358"/>
      <c r="F9" s="359">
        <v>15800</v>
      </c>
      <c r="G9" s="359"/>
      <c r="H9" s="359"/>
      <c r="I9" s="359">
        <v>1800</v>
      </c>
      <c r="J9" s="359"/>
      <c r="K9" s="328">
        <v>7000</v>
      </c>
      <c r="L9" s="19">
        <v>3800</v>
      </c>
    </row>
    <row r="10" spans="1:12" ht="12.75">
      <c r="A10" s="16" t="s">
        <v>255</v>
      </c>
      <c r="B10" s="19">
        <f t="shared" si="0"/>
        <v>18200</v>
      </c>
      <c r="C10" s="18"/>
      <c r="D10" s="19"/>
      <c r="E10" s="358"/>
      <c r="F10" s="359"/>
      <c r="G10" s="359">
        <v>4000</v>
      </c>
      <c r="H10" s="359">
        <v>4700</v>
      </c>
      <c r="I10" s="359">
        <v>3500</v>
      </c>
      <c r="J10" s="359"/>
      <c r="K10" s="328"/>
      <c r="L10" s="19">
        <v>6000</v>
      </c>
    </row>
    <row r="11" spans="1:12" ht="12.75">
      <c r="A11" s="704" t="s">
        <v>672</v>
      </c>
      <c r="B11" s="19">
        <f t="shared" si="0"/>
        <v>44265</v>
      </c>
      <c r="C11" s="18">
        <v>41115</v>
      </c>
      <c r="D11" s="19"/>
      <c r="E11" s="358"/>
      <c r="F11" s="359">
        <v>1200</v>
      </c>
      <c r="G11" s="359">
        <v>500</v>
      </c>
      <c r="H11" s="359">
        <v>450</v>
      </c>
      <c r="I11" s="359">
        <v>400</v>
      </c>
      <c r="J11" s="359"/>
      <c r="K11" s="328"/>
      <c r="L11" s="19">
        <v>600</v>
      </c>
    </row>
    <row r="12" spans="1:12" ht="12.75">
      <c r="A12" s="16" t="s">
        <v>256</v>
      </c>
      <c r="B12" s="19">
        <f t="shared" si="0"/>
        <v>29400</v>
      </c>
      <c r="C12" s="18">
        <v>27000</v>
      </c>
      <c r="D12" s="19"/>
      <c r="E12" s="358"/>
      <c r="F12" s="359"/>
      <c r="G12" s="359"/>
      <c r="H12" s="359"/>
      <c r="I12" s="359"/>
      <c r="J12" s="359"/>
      <c r="K12" s="328"/>
      <c r="L12" s="19">
        <v>2400</v>
      </c>
    </row>
    <row r="13" spans="1:12" ht="12.75">
      <c r="A13" s="16" t="s">
        <v>257</v>
      </c>
      <c r="B13" s="19">
        <f t="shared" si="0"/>
        <v>28840</v>
      </c>
      <c r="C13" s="18">
        <v>4910</v>
      </c>
      <c r="D13" s="19"/>
      <c r="E13" s="358"/>
      <c r="F13" s="359">
        <v>850</v>
      </c>
      <c r="G13" s="359"/>
      <c r="H13" s="359">
        <v>1200</v>
      </c>
      <c r="I13" s="359">
        <v>14910</v>
      </c>
      <c r="J13" s="359">
        <v>1900</v>
      </c>
      <c r="K13" s="328">
        <v>900</v>
      </c>
      <c r="L13" s="19">
        <v>4170</v>
      </c>
    </row>
    <row r="14" spans="1:12" ht="12.75">
      <c r="A14" s="33" t="s">
        <v>258</v>
      </c>
      <c r="B14" s="330">
        <f t="shared" si="0"/>
        <v>26342</v>
      </c>
      <c r="C14" s="35">
        <v>19022</v>
      </c>
      <c r="D14" s="330"/>
      <c r="E14" s="360"/>
      <c r="F14" s="361">
        <v>4400</v>
      </c>
      <c r="G14" s="361">
        <v>40</v>
      </c>
      <c r="H14" s="361">
        <v>600</v>
      </c>
      <c r="I14" s="361">
        <v>400</v>
      </c>
      <c r="J14" s="361">
        <v>300</v>
      </c>
      <c r="K14" s="332">
        <v>1580</v>
      </c>
      <c r="L14" s="330"/>
    </row>
    <row r="15" spans="1:12" s="36" customFormat="1" ht="12.75">
      <c r="A15" s="333" t="s">
        <v>259</v>
      </c>
      <c r="B15" s="25">
        <f>SUM(B7:B14)</f>
        <v>308647</v>
      </c>
      <c r="C15" s="333">
        <f>SUM(C7:C14)</f>
        <v>94047</v>
      </c>
      <c r="D15" s="333">
        <f>SUM(D7:D14)</f>
        <v>0</v>
      </c>
      <c r="E15" s="362">
        <f aca="true" t="shared" si="1" ref="E15:L15">SUM(E8:E14)</f>
        <v>6000</v>
      </c>
      <c r="F15" s="363">
        <f t="shared" si="1"/>
        <v>28250</v>
      </c>
      <c r="G15" s="363">
        <f t="shared" si="1"/>
        <v>4740</v>
      </c>
      <c r="H15" s="363">
        <f t="shared" si="1"/>
        <v>6950</v>
      </c>
      <c r="I15" s="363">
        <f t="shared" si="1"/>
        <v>21010</v>
      </c>
      <c r="J15" s="363">
        <f t="shared" si="1"/>
        <v>2200</v>
      </c>
      <c r="K15" s="335">
        <f t="shared" si="1"/>
        <v>114480</v>
      </c>
      <c r="L15" s="25">
        <f t="shared" si="1"/>
        <v>30970</v>
      </c>
    </row>
    <row r="16" spans="1:12" s="36" customFormat="1" ht="12.75">
      <c r="A16" s="357" t="s">
        <v>260</v>
      </c>
      <c r="B16" s="337">
        <f>SUM(C16:L16)</f>
        <v>2500</v>
      </c>
      <c r="C16" s="364">
        <v>2500</v>
      </c>
      <c r="D16" s="365"/>
      <c r="E16" s="366"/>
      <c r="F16" s="367"/>
      <c r="G16" s="367"/>
      <c r="H16" s="367"/>
      <c r="I16" s="367"/>
      <c r="J16" s="367"/>
      <c r="K16" s="368"/>
      <c r="L16" s="369"/>
    </row>
    <row r="17" spans="1:12" s="36" customFormat="1" ht="12.75">
      <c r="A17" s="21" t="s">
        <v>261</v>
      </c>
      <c r="B17" s="330">
        <f>SUM(C17:L17)</f>
        <v>2946</v>
      </c>
      <c r="C17" s="23">
        <v>2946</v>
      </c>
      <c r="D17" s="22"/>
      <c r="E17" s="370"/>
      <c r="F17" s="371"/>
      <c r="G17" s="371"/>
      <c r="H17" s="371"/>
      <c r="I17" s="371"/>
      <c r="J17" s="371"/>
      <c r="K17" s="372"/>
      <c r="L17" s="373"/>
    </row>
    <row r="18" spans="1:12" s="36" customFormat="1" ht="12.75">
      <c r="A18" s="333" t="s">
        <v>262</v>
      </c>
      <c r="B18" s="25">
        <f aca="true" t="shared" si="2" ref="B18:L18">SUM(B16:B17)</f>
        <v>5446</v>
      </c>
      <c r="C18" s="333">
        <f t="shared" si="2"/>
        <v>5446</v>
      </c>
      <c r="D18" s="333">
        <f t="shared" si="2"/>
        <v>0</v>
      </c>
      <c r="E18" s="362">
        <f t="shared" si="2"/>
        <v>0</v>
      </c>
      <c r="F18" s="363">
        <f t="shared" si="2"/>
        <v>0</v>
      </c>
      <c r="G18" s="363">
        <f t="shared" si="2"/>
        <v>0</v>
      </c>
      <c r="H18" s="363">
        <f t="shared" si="2"/>
        <v>0</v>
      </c>
      <c r="I18" s="363">
        <f t="shared" si="2"/>
        <v>0</v>
      </c>
      <c r="J18" s="363">
        <f t="shared" si="2"/>
        <v>0</v>
      </c>
      <c r="K18" s="335">
        <f t="shared" si="2"/>
        <v>0</v>
      </c>
      <c r="L18" s="25">
        <f t="shared" si="2"/>
        <v>0</v>
      </c>
    </row>
    <row r="19" spans="1:12" ht="12.75">
      <c r="A19" s="336" t="s">
        <v>263</v>
      </c>
      <c r="B19" s="337">
        <f>SUM(C19:L19)</f>
        <v>236000</v>
      </c>
      <c r="C19" s="353">
        <v>236000</v>
      </c>
      <c r="D19" s="337"/>
      <c r="E19" s="374"/>
      <c r="F19" s="375"/>
      <c r="G19" s="375"/>
      <c r="H19" s="375"/>
      <c r="I19" s="375"/>
      <c r="J19" s="375"/>
      <c r="K19" s="326"/>
      <c r="L19" s="337"/>
    </row>
    <row r="20" spans="1:12" ht="12.75">
      <c r="A20" s="16" t="s">
        <v>264</v>
      </c>
      <c r="B20" s="19">
        <f>SUM(C20:L20)</f>
        <v>32000</v>
      </c>
      <c r="C20" s="18">
        <v>32000</v>
      </c>
      <c r="D20" s="19"/>
      <c r="E20" s="358"/>
      <c r="F20" s="359"/>
      <c r="G20" s="359"/>
      <c r="H20" s="359"/>
      <c r="I20" s="359"/>
      <c r="J20" s="359"/>
      <c r="K20" s="328"/>
      <c r="L20" s="19"/>
    </row>
    <row r="21" spans="1:12" ht="12.75">
      <c r="A21" s="16" t="s">
        <v>265</v>
      </c>
      <c r="B21" s="19">
        <f>SUM(C21:L21)</f>
        <v>300</v>
      </c>
      <c r="C21" s="18">
        <v>300</v>
      </c>
      <c r="D21" s="19"/>
      <c r="E21" s="358"/>
      <c r="F21" s="359"/>
      <c r="G21" s="359"/>
      <c r="H21" s="359"/>
      <c r="I21" s="359"/>
      <c r="J21" s="359"/>
      <c r="K21" s="328"/>
      <c r="L21" s="19"/>
    </row>
    <row r="22" spans="1:12" ht="12.75">
      <c r="A22" s="16" t="s">
        <v>266</v>
      </c>
      <c r="B22" s="19">
        <f>SUM(C22:L22)</f>
        <v>4000</v>
      </c>
      <c r="C22" s="18">
        <v>4000</v>
      </c>
      <c r="D22" s="19"/>
      <c r="E22" s="358"/>
      <c r="F22" s="359"/>
      <c r="G22" s="359"/>
      <c r="H22" s="359"/>
      <c r="I22" s="359"/>
      <c r="J22" s="359"/>
      <c r="K22" s="328"/>
      <c r="L22" s="19"/>
    </row>
    <row r="23" spans="1:12" ht="12.75">
      <c r="A23" s="33" t="s">
        <v>267</v>
      </c>
      <c r="B23" s="330">
        <f>SUM(C23:L23)</f>
        <v>21500</v>
      </c>
      <c r="C23" s="35">
        <v>21500</v>
      </c>
      <c r="D23" s="330"/>
      <c r="E23" s="360"/>
      <c r="F23" s="361"/>
      <c r="G23" s="361"/>
      <c r="H23" s="361"/>
      <c r="I23" s="361"/>
      <c r="J23" s="361"/>
      <c r="K23" s="332"/>
      <c r="L23" s="330"/>
    </row>
    <row r="24" spans="1:12" s="36" customFormat="1" ht="12.75">
      <c r="A24" s="333" t="s">
        <v>11</v>
      </c>
      <c r="B24" s="25">
        <f aca="true" t="shared" si="3" ref="B24:L24">SUM(B19:B23)</f>
        <v>293800</v>
      </c>
      <c r="C24" s="333">
        <f t="shared" si="3"/>
        <v>293800</v>
      </c>
      <c r="D24" s="333">
        <f t="shared" si="3"/>
        <v>0</v>
      </c>
      <c r="E24" s="362">
        <f t="shared" si="3"/>
        <v>0</v>
      </c>
      <c r="F24" s="363">
        <f t="shared" si="3"/>
        <v>0</v>
      </c>
      <c r="G24" s="363">
        <f t="shared" si="3"/>
        <v>0</v>
      </c>
      <c r="H24" s="363">
        <f t="shared" si="3"/>
        <v>0</v>
      </c>
      <c r="I24" s="363">
        <f t="shared" si="3"/>
        <v>0</v>
      </c>
      <c r="J24" s="363">
        <f t="shared" si="3"/>
        <v>0</v>
      </c>
      <c r="K24" s="335">
        <f t="shared" si="3"/>
        <v>0</v>
      </c>
      <c r="L24" s="25">
        <f t="shared" si="3"/>
        <v>0</v>
      </c>
    </row>
    <row r="25" spans="1:12" s="36" customFormat="1" ht="12.75">
      <c r="A25" s="333" t="s">
        <v>268</v>
      </c>
      <c r="B25" s="25">
        <f>SUM(C25)</f>
        <v>1500</v>
      </c>
      <c r="C25" s="376">
        <v>1500</v>
      </c>
      <c r="D25" s="362">
        <v>0</v>
      </c>
      <c r="E25" s="362">
        <v>0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35">
        <v>0</v>
      </c>
      <c r="L25" s="25">
        <v>0</v>
      </c>
    </row>
    <row r="26" spans="1:12" ht="12.75">
      <c r="A26" s="336" t="s">
        <v>269</v>
      </c>
      <c r="B26" s="337">
        <f>SUM(C26:L26)</f>
        <v>59698</v>
      </c>
      <c r="C26" s="353">
        <v>59698</v>
      </c>
      <c r="D26" s="337"/>
      <c r="E26" s="374"/>
      <c r="F26" s="375"/>
      <c r="G26" s="375"/>
      <c r="H26" s="375"/>
      <c r="I26" s="375"/>
      <c r="J26" s="375"/>
      <c r="K26" s="326"/>
      <c r="L26" s="337"/>
    </row>
    <row r="27" spans="1:12" ht="12.75">
      <c r="A27" s="16" t="s">
        <v>270</v>
      </c>
      <c r="B27" s="19">
        <f>SUM(C27:L27)</f>
        <v>43316</v>
      </c>
      <c r="C27" s="18">
        <v>43316</v>
      </c>
      <c r="D27" s="19"/>
      <c r="E27" s="358"/>
      <c r="F27" s="359"/>
      <c r="G27" s="359"/>
      <c r="H27" s="359"/>
      <c r="I27" s="359"/>
      <c r="J27" s="359"/>
      <c r="K27" s="328"/>
      <c r="L27" s="19"/>
    </row>
    <row r="28" spans="1:12" ht="12.75">
      <c r="A28" s="16" t="s">
        <v>271</v>
      </c>
      <c r="B28" s="19">
        <f>SUM(C28:L28)</f>
        <v>0</v>
      </c>
      <c r="C28" s="18">
        <v>0</v>
      </c>
      <c r="D28" s="19"/>
      <c r="E28" s="358"/>
      <c r="F28" s="359"/>
      <c r="G28" s="359"/>
      <c r="H28" s="359"/>
      <c r="I28" s="359"/>
      <c r="J28" s="359"/>
      <c r="K28" s="328"/>
      <c r="L28" s="19"/>
    </row>
    <row r="29" spans="1:12" ht="12.75">
      <c r="A29" s="16" t="s">
        <v>272</v>
      </c>
      <c r="B29" s="19">
        <f>SUM(C29:L29)</f>
        <v>0</v>
      </c>
      <c r="C29" s="18">
        <v>0</v>
      </c>
      <c r="D29" s="19"/>
      <c r="E29" s="358"/>
      <c r="F29" s="359"/>
      <c r="G29" s="359"/>
      <c r="H29" s="359"/>
      <c r="I29" s="359"/>
      <c r="J29" s="359"/>
      <c r="K29" s="328"/>
      <c r="L29" s="19"/>
    </row>
    <row r="30" spans="1:12" ht="12.75">
      <c r="A30" s="33" t="s">
        <v>273</v>
      </c>
      <c r="B30" s="330">
        <f>SUM(C30:L30)</f>
        <v>27500</v>
      </c>
      <c r="C30" s="35">
        <v>27500</v>
      </c>
      <c r="D30" s="330"/>
      <c r="E30" s="360"/>
      <c r="F30" s="361"/>
      <c r="G30" s="361"/>
      <c r="H30" s="361"/>
      <c r="I30" s="361"/>
      <c r="J30" s="361"/>
      <c r="K30" s="332"/>
      <c r="L30" s="330"/>
    </row>
    <row r="31" spans="1:12" s="36" customFormat="1" ht="12.75">
      <c r="A31" s="333" t="s">
        <v>274</v>
      </c>
      <c r="B31" s="25">
        <f aca="true" t="shared" si="4" ref="B31:L31">SUM(B26:B30)</f>
        <v>130514</v>
      </c>
      <c r="C31" s="333">
        <f t="shared" si="4"/>
        <v>130514</v>
      </c>
      <c r="D31" s="333">
        <f t="shared" si="4"/>
        <v>0</v>
      </c>
      <c r="E31" s="333">
        <f t="shared" si="4"/>
        <v>0</v>
      </c>
      <c r="F31" s="333">
        <f t="shared" si="4"/>
        <v>0</v>
      </c>
      <c r="G31" s="333">
        <f t="shared" si="4"/>
        <v>0</v>
      </c>
      <c r="H31" s="333">
        <f t="shared" si="4"/>
        <v>0</v>
      </c>
      <c r="I31" s="333">
        <f t="shared" si="4"/>
        <v>0</v>
      </c>
      <c r="J31" s="333">
        <f t="shared" si="4"/>
        <v>0</v>
      </c>
      <c r="K31" s="333">
        <f t="shared" si="4"/>
        <v>0</v>
      </c>
      <c r="L31" s="25">
        <f t="shared" si="4"/>
        <v>0</v>
      </c>
    </row>
    <row r="32" spans="1:12" ht="12.75">
      <c r="A32" s="336" t="s">
        <v>275</v>
      </c>
      <c r="B32" s="337">
        <f>SUM(C32:L32)</f>
        <v>18401</v>
      </c>
      <c r="C32" s="353">
        <v>18401</v>
      </c>
      <c r="D32" s="337"/>
      <c r="E32" s="374"/>
      <c r="F32" s="375"/>
      <c r="G32" s="375"/>
      <c r="H32" s="375"/>
      <c r="I32" s="375"/>
      <c r="J32" s="375"/>
      <c r="K32" s="326"/>
      <c r="L32" s="337"/>
    </row>
    <row r="33" spans="1:12" ht="12.75">
      <c r="A33" s="33" t="s">
        <v>276</v>
      </c>
      <c r="B33" s="330">
        <f>SUM(C33:L33)</f>
        <v>504921</v>
      </c>
      <c r="C33" s="35">
        <v>504921</v>
      </c>
      <c r="D33" s="330"/>
      <c r="E33" s="360"/>
      <c r="F33" s="361"/>
      <c r="G33" s="361"/>
      <c r="H33" s="361"/>
      <c r="I33" s="361"/>
      <c r="J33" s="361"/>
      <c r="K33" s="332"/>
      <c r="L33" s="330"/>
    </row>
    <row r="34" spans="1:12" s="36" customFormat="1" ht="12.75">
      <c r="A34" s="333" t="s">
        <v>277</v>
      </c>
      <c r="B34" s="25">
        <f aca="true" t="shared" si="5" ref="B34:L34">SUM(B32:B33)</f>
        <v>523322</v>
      </c>
      <c r="C34" s="333">
        <f t="shared" si="5"/>
        <v>523322</v>
      </c>
      <c r="D34" s="333">
        <f t="shared" si="5"/>
        <v>0</v>
      </c>
      <c r="E34" s="333">
        <f t="shared" si="5"/>
        <v>0</v>
      </c>
      <c r="F34" s="333">
        <f t="shared" si="5"/>
        <v>0</v>
      </c>
      <c r="G34" s="333">
        <f t="shared" si="5"/>
        <v>0</v>
      </c>
      <c r="H34" s="333">
        <f t="shared" si="5"/>
        <v>0</v>
      </c>
      <c r="I34" s="333">
        <f t="shared" si="5"/>
        <v>0</v>
      </c>
      <c r="J34" s="333">
        <f t="shared" si="5"/>
        <v>0</v>
      </c>
      <c r="K34" s="333">
        <f t="shared" si="5"/>
        <v>0</v>
      </c>
      <c r="L34" s="25">
        <f t="shared" si="5"/>
        <v>0</v>
      </c>
    </row>
    <row r="35" spans="1:12" s="4" customFormat="1" ht="12.75">
      <c r="A35" s="16" t="s">
        <v>278</v>
      </c>
      <c r="B35" s="330">
        <f>SUM(C35:L35)</f>
        <v>5421</v>
      </c>
      <c r="C35" s="365">
        <v>5421</v>
      </c>
      <c r="D35" s="365"/>
      <c r="E35" s="377"/>
      <c r="F35" s="378"/>
      <c r="G35" s="378"/>
      <c r="H35" s="378"/>
      <c r="I35" s="378"/>
      <c r="J35" s="378"/>
      <c r="K35" s="379"/>
      <c r="L35" s="365"/>
    </row>
    <row r="36" spans="1:12" s="4" customFormat="1" ht="12.75">
      <c r="A36" s="16" t="s">
        <v>279</v>
      </c>
      <c r="B36" s="330">
        <f aca="true" t="shared" si="6" ref="B36:B43">SUM(C36:L36)</f>
        <v>652</v>
      </c>
      <c r="C36" s="17">
        <v>652</v>
      </c>
      <c r="D36" s="17"/>
      <c r="E36" s="380"/>
      <c r="F36" s="381"/>
      <c r="G36" s="381"/>
      <c r="H36" s="381"/>
      <c r="I36" s="381"/>
      <c r="J36" s="381"/>
      <c r="K36" s="382"/>
      <c r="L36" s="17"/>
    </row>
    <row r="37" spans="1:12" s="4" customFormat="1" ht="12.75">
      <c r="A37" s="33" t="s">
        <v>558</v>
      </c>
      <c r="B37" s="330">
        <f t="shared" si="6"/>
        <v>472</v>
      </c>
      <c r="C37" s="22">
        <v>472</v>
      </c>
      <c r="D37" s="17"/>
      <c r="E37" s="380"/>
      <c r="F37" s="381"/>
      <c r="G37" s="381"/>
      <c r="H37" s="381"/>
      <c r="I37" s="381"/>
      <c r="J37" s="381"/>
      <c r="K37" s="382"/>
      <c r="L37" s="17"/>
    </row>
    <row r="38" spans="1:12" s="4" customFormat="1" ht="12.75">
      <c r="A38" s="33" t="s">
        <v>559</v>
      </c>
      <c r="B38" s="330">
        <f t="shared" si="6"/>
        <v>449</v>
      </c>
      <c r="C38" s="22">
        <v>449</v>
      </c>
      <c r="D38" s="17"/>
      <c r="E38" s="380"/>
      <c r="F38" s="381"/>
      <c r="G38" s="381"/>
      <c r="H38" s="381"/>
      <c r="I38" s="381"/>
      <c r="J38" s="381"/>
      <c r="K38" s="382"/>
      <c r="L38" s="17"/>
    </row>
    <row r="39" spans="1:12" s="4" customFormat="1" ht="12.75">
      <c r="A39" s="33" t="s">
        <v>560</v>
      </c>
      <c r="B39" s="330">
        <f t="shared" si="6"/>
        <v>56</v>
      </c>
      <c r="C39" s="22">
        <v>56</v>
      </c>
      <c r="D39" s="17"/>
      <c r="E39" s="380"/>
      <c r="F39" s="381"/>
      <c r="G39" s="381"/>
      <c r="H39" s="381"/>
      <c r="I39" s="381"/>
      <c r="J39" s="381"/>
      <c r="K39" s="382"/>
      <c r="L39" s="17"/>
    </row>
    <row r="40" spans="1:12" s="4" customFormat="1" ht="12.75">
      <c r="A40" s="33" t="s">
        <v>561</v>
      </c>
      <c r="B40" s="330">
        <f t="shared" si="6"/>
        <v>1739</v>
      </c>
      <c r="C40" s="22">
        <v>1739</v>
      </c>
      <c r="D40" s="17"/>
      <c r="E40" s="380"/>
      <c r="F40" s="381"/>
      <c r="G40" s="381"/>
      <c r="H40" s="381"/>
      <c r="I40" s="381"/>
      <c r="J40" s="381"/>
      <c r="K40" s="382"/>
      <c r="L40" s="17"/>
    </row>
    <row r="41" spans="1:12" s="4" customFormat="1" ht="13.5" thickBot="1">
      <c r="A41" s="33" t="s">
        <v>562</v>
      </c>
      <c r="B41" s="330">
        <f t="shared" si="6"/>
        <v>40519</v>
      </c>
      <c r="C41" s="22">
        <v>40519</v>
      </c>
      <c r="D41" s="17"/>
      <c r="E41" s="380"/>
      <c r="F41" s="381"/>
      <c r="G41" s="381"/>
      <c r="H41" s="381"/>
      <c r="I41" s="381"/>
      <c r="J41" s="381"/>
      <c r="K41" s="382"/>
      <c r="L41" s="17"/>
    </row>
    <row r="42" spans="1:12" s="36" customFormat="1" ht="13.5" thickBot="1">
      <c r="A42" s="705" t="s">
        <v>280</v>
      </c>
      <c r="B42" s="713">
        <f>SUM(B35:B41)</f>
        <v>49308</v>
      </c>
      <c r="C42" s="386">
        <f>SUM(C35:C41)</f>
        <v>49308</v>
      </c>
      <c r="D42" s="705">
        <f>SUM(D35:D41)</f>
        <v>0</v>
      </c>
      <c r="E42" s="707">
        <f aca="true" t="shared" si="7" ref="E42:L42">SUM(E41:E41)</f>
        <v>0</v>
      </c>
      <c r="F42" s="708">
        <f t="shared" si="7"/>
        <v>0</v>
      </c>
      <c r="G42" s="708">
        <f t="shared" si="7"/>
        <v>0</v>
      </c>
      <c r="H42" s="708">
        <f t="shared" si="7"/>
        <v>0</v>
      </c>
      <c r="I42" s="708">
        <f t="shared" si="7"/>
        <v>0</v>
      </c>
      <c r="J42" s="708">
        <f t="shared" si="7"/>
        <v>0</v>
      </c>
      <c r="K42" s="709">
        <f t="shared" si="7"/>
        <v>0</v>
      </c>
      <c r="L42" s="706">
        <f t="shared" si="7"/>
        <v>0</v>
      </c>
    </row>
    <row r="43" spans="1:12" s="36" customFormat="1" ht="13.5" thickBot="1">
      <c r="A43" s="712" t="s">
        <v>671</v>
      </c>
      <c r="B43" s="715">
        <f t="shared" si="6"/>
        <v>33744</v>
      </c>
      <c r="C43" s="715">
        <v>33744</v>
      </c>
      <c r="D43" s="714"/>
      <c r="E43" s="710"/>
      <c r="F43" s="710"/>
      <c r="G43" s="710"/>
      <c r="H43" s="710"/>
      <c r="I43" s="710"/>
      <c r="J43" s="710"/>
      <c r="K43" s="710"/>
      <c r="L43" s="711"/>
    </row>
    <row r="44" spans="1:12" s="36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36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36" customFormat="1" ht="12.75">
      <c r="A46" s="26"/>
      <c r="B46" s="26"/>
      <c r="C46" s="26"/>
      <c r="D46" s="26"/>
      <c r="E46" s="26" t="s">
        <v>281</v>
      </c>
      <c r="F46" s="26"/>
      <c r="G46" s="26"/>
      <c r="H46" s="26"/>
      <c r="I46" s="26"/>
      <c r="J46" s="26"/>
      <c r="K46" s="26"/>
      <c r="L46" s="26"/>
    </row>
    <row r="47" spans="1:12" s="36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s="36" customFormat="1" ht="12.7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</row>
    <row r="49" spans="1:12" s="36" customFormat="1" ht="12.75">
      <c r="A49" s="722" t="s">
        <v>117</v>
      </c>
      <c r="B49" s="722" t="s">
        <v>240</v>
      </c>
      <c r="C49" s="723" t="s">
        <v>241</v>
      </c>
      <c r="D49" s="723" t="s">
        <v>242</v>
      </c>
      <c r="E49" s="756" t="s">
        <v>243</v>
      </c>
      <c r="F49" s="756"/>
      <c r="G49" s="756"/>
      <c r="H49" s="756"/>
      <c r="I49" s="756"/>
      <c r="J49" s="756"/>
      <c r="K49" s="756"/>
      <c r="L49" s="348" t="s">
        <v>244</v>
      </c>
    </row>
    <row r="50" spans="1:12" ht="12.75">
      <c r="A50" s="722"/>
      <c r="B50" s="722"/>
      <c r="C50" s="723"/>
      <c r="D50" s="723"/>
      <c r="E50" s="349" t="s">
        <v>245</v>
      </c>
      <c r="F50" s="350" t="s">
        <v>246</v>
      </c>
      <c r="G50" s="350" t="s">
        <v>247</v>
      </c>
      <c r="H50" s="350" t="s">
        <v>248</v>
      </c>
      <c r="I50" s="350" t="s">
        <v>249</v>
      </c>
      <c r="J50" s="350" t="s">
        <v>250</v>
      </c>
      <c r="K50" s="351" t="s">
        <v>251</v>
      </c>
      <c r="L50" s="352" t="s">
        <v>252</v>
      </c>
    </row>
    <row r="51" spans="1:12" ht="12.75">
      <c r="A51" s="16" t="s">
        <v>282</v>
      </c>
      <c r="B51" s="19">
        <f>SUM(C51:L51)</f>
        <v>5369</v>
      </c>
      <c r="C51" s="18">
        <v>5369</v>
      </c>
      <c r="D51" s="19"/>
      <c r="E51" s="358"/>
      <c r="F51" s="359"/>
      <c r="G51" s="359"/>
      <c r="H51" s="359"/>
      <c r="I51" s="359"/>
      <c r="J51" s="359"/>
      <c r="K51" s="328"/>
      <c r="L51" s="19"/>
    </row>
    <row r="52" spans="1:12" ht="12.75">
      <c r="A52" s="16" t="s">
        <v>283</v>
      </c>
      <c r="B52" s="19">
        <f>SUM(C52:L52)</f>
        <v>451</v>
      </c>
      <c r="C52" s="18">
        <v>451</v>
      </c>
      <c r="D52" s="19"/>
      <c r="E52" s="358"/>
      <c r="F52" s="359"/>
      <c r="G52" s="359"/>
      <c r="H52" s="359"/>
      <c r="I52" s="359"/>
      <c r="J52" s="359"/>
      <c r="K52" s="328"/>
      <c r="L52" s="19"/>
    </row>
    <row r="53" spans="1:12" ht="12.75">
      <c r="A53" s="33" t="s">
        <v>284</v>
      </c>
      <c r="B53" s="330">
        <f>SUM(C53:L53)</f>
        <v>17930</v>
      </c>
      <c r="C53" s="35">
        <v>17930</v>
      </c>
      <c r="D53" s="330"/>
      <c r="E53" s="360"/>
      <c r="F53" s="361"/>
      <c r="G53" s="361"/>
      <c r="H53" s="361"/>
      <c r="I53" s="361"/>
      <c r="J53" s="361"/>
      <c r="K53" s="332"/>
      <c r="L53" s="330"/>
    </row>
    <row r="54" spans="1:12" s="36" customFormat="1" ht="12.75">
      <c r="A54" s="333" t="s">
        <v>285</v>
      </c>
      <c r="B54" s="25">
        <f aca="true" t="shared" si="8" ref="B54:L54">SUM(B51:B53)</f>
        <v>23750</v>
      </c>
      <c r="C54" s="333">
        <f t="shared" si="8"/>
        <v>23750</v>
      </c>
      <c r="D54" s="333">
        <f t="shared" si="8"/>
        <v>0</v>
      </c>
      <c r="E54" s="362">
        <f t="shared" si="8"/>
        <v>0</v>
      </c>
      <c r="F54" s="363">
        <f t="shared" si="8"/>
        <v>0</v>
      </c>
      <c r="G54" s="363">
        <f t="shared" si="8"/>
        <v>0</v>
      </c>
      <c r="H54" s="363">
        <f t="shared" si="8"/>
        <v>0</v>
      </c>
      <c r="I54" s="363">
        <f t="shared" si="8"/>
        <v>0</v>
      </c>
      <c r="J54" s="363">
        <f t="shared" si="8"/>
        <v>0</v>
      </c>
      <c r="K54" s="335">
        <f t="shared" si="8"/>
        <v>0</v>
      </c>
      <c r="L54" s="25">
        <f t="shared" si="8"/>
        <v>0</v>
      </c>
    </row>
    <row r="55" spans="1:12" s="4" customFormat="1" ht="12.75">
      <c r="A55" s="388" t="s">
        <v>286</v>
      </c>
      <c r="B55" s="389">
        <f aca="true" t="shared" si="9" ref="B55:B62">SUM(C55:L55)</f>
        <v>0</v>
      </c>
      <c r="C55" s="390"/>
      <c r="D55" s="389">
        <v>0</v>
      </c>
      <c r="E55" s="391">
        <v>0</v>
      </c>
      <c r="F55" s="392">
        <v>0</v>
      </c>
      <c r="G55" s="392">
        <v>0</v>
      </c>
      <c r="H55" s="392">
        <v>0</v>
      </c>
      <c r="I55" s="392">
        <v>0</v>
      </c>
      <c r="J55" s="392">
        <v>0</v>
      </c>
      <c r="K55" s="393">
        <v>0</v>
      </c>
      <c r="L55" s="394">
        <v>0</v>
      </c>
    </row>
    <row r="56" spans="1:12" s="4" customFormat="1" ht="12.75">
      <c r="A56" s="388" t="s">
        <v>287</v>
      </c>
      <c r="B56" s="389">
        <f t="shared" si="9"/>
        <v>6000</v>
      </c>
      <c r="C56" s="390">
        <v>6000</v>
      </c>
      <c r="D56" s="389">
        <v>0</v>
      </c>
      <c r="E56" s="391">
        <v>0</v>
      </c>
      <c r="F56" s="392">
        <v>0</v>
      </c>
      <c r="G56" s="392">
        <v>0</v>
      </c>
      <c r="H56" s="392">
        <v>0</v>
      </c>
      <c r="I56" s="392">
        <v>0</v>
      </c>
      <c r="J56" s="392">
        <v>0</v>
      </c>
      <c r="K56" s="393">
        <v>0</v>
      </c>
      <c r="L56" s="394">
        <v>0</v>
      </c>
    </row>
    <row r="57" spans="1:12" ht="12.75">
      <c r="A57" s="336" t="s">
        <v>288</v>
      </c>
      <c r="B57" s="337">
        <f t="shared" si="9"/>
        <v>448442</v>
      </c>
      <c r="C57" s="353"/>
      <c r="D57" s="395"/>
      <c r="E57" s="374"/>
      <c r="F57" s="375"/>
      <c r="G57" s="375"/>
      <c r="H57" s="375"/>
      <c r="I57" s="375">
        <v>13776</v>
      </c>
      <c r="J57" s="375"/>
      <c r="K57" s="326"/>
      <c r="L57" s="396">
        <v>434666</v>
      </c>
    </row>
    <row r="58" spans="1:12" ht="12.75">
      <c r="A58" s="16" t="s">
        <v>289</v>
      </c>
      <c r="B58" s="19">
        <f t="shared" si="9"/>
        <v>4305</v>
      </c>
      <c r="C58" s="18"/>
      <c r="D58" s="397">
        <v>295</v>
      </c>
      <c r="E58" s="358"/>
      <c r="F58" s="359"/>
      <c r="G58" s="359"/>
      <c r="H58" s="359"/>
      <c r="I58" s="359">
        <v>4010</v>
      </c>
      <c r="J58" s="359"/>
      <c r="K58" s="328"/>
      <c r="L58" s="398"/>
    </row>
    <row r="59" spans="1:12" ht="12.75">
      <c r="A59" s="16" t="s">
        <v>290</v>
      </c>
      <c r="B59" s="19">
        <f t="shared" si="9"/>
        <v>520</v>
      </c>
      <c r="C59" s="18">
        <v>520</v>
      </c>
      <c r="D59" s="397"/>
      <c r="E59" s="358"/>
      <c r="F59" s="359"/>
      <c r="G59" s="359"/>
      <c r="H59" s="359"/>
      <c r="I59" s="359"/>
      <c r="J59" s="359"/>
      <c r="K59" s="328"/>
      <c r="L59" s="398"/>
    </row>
    <row r="60" spans="1:12" ht="12.75">
      <c r="A60" s="399" t="s">
        <v>291</v>
      </c>
      <c r="B60" s="19">
        <f t="shared" si="9"/>
        <v>34205</v>
      </c>
      <c r="C60" s="18">
        <v>24962</v>
      </c>
      <c r="D60" s="397"/>
      <c r="E60" s="358"/>
      <c r="F60" s="359"/>
      <c r="G60" s="359"/>
      <c r="H60" s="359">
        <v>9243</v>
      </c>
      <c r="I60" s="359"/>
      <c r="J60" s="359"/>
      <c r="K60" s="328"/>
      <c r="L60" s="398"/>
    </row>
    <row r="61" spans="1:12" ht="12.75">
      <c r="A61" s="16" t="s">
        <v>292</v>
      </c>
      <c r="B61" s="19">
        <f t="shared" si="9"/>
        <v>7100</v>
      </c>
      <c r="C61" s="18">
        <v>7100</v>
      </c>
      <c r="D61" s="397"/>
      <c r="E61" s="358"/>
      <c r="F61" s="359"/>
      <c r="G61" s="359"/>
      <c r="H61" s="359"/>
      <c r="I61" s="359"/>
      <c r="J61" s="359"/>
      <c r="K61" s="328"/>
      <c r="L61" s="398"/>
    </row>
    <row r="62" spans="1:12" ht="12.75">
      <c r="A62" s="400" t="s">
        <v>293</v>
      </c>
      <c r="B62" s="330">
        <f t="shared" si="9"/>
        <v>0</v>
      </c>
      <c r="C62" s="35"/>
      <c r="D62" s="401"/>
      <c r="E62" s="360"/>
      <c r="F62" s="361"/>
      <c r="G62" s="361"/>
      <c r="H62" s="361"/>
      <c r="I62" s="361"/>
      <c r="J62" s="361"/>
      <c r="K62" s="332"/>
      <c r="L62" s="402"/>
    </row>
    <row r="63" spans="1:12" ht="12.75">
      <c r="A63" s="403" t="s">
        <v>199</v>
      </c>
      <c r="B63" s="25">
        <f aca="true" t="shared" si="10" ref="B63:L63">SUM(B57:B62)</f>
        <v>494572</v>
      </c>
      <c r="C63" s="333">
        <f t="shared" si="10"/>
        <v>32582</v>
      </c>
      <c r="D63" s="333">
        <f t="shared" si="10"/>
        <v>295</v>
      </c>
      <c r="E63" s="362">
        <f t="shared" si="10"/>
        <v>0</v>
      </c>
      <c r="F63" s="363">
        <f t="shared" si="10"/>
        <v>0</v>
      </c>
      <c r="G63" s="363">
        <f t="shared" si="10"/>
        <v>0</v>
      </c>
      <c r="H63" s="363">
        <f t="shared" si="10"/>
        <v>9243</v>
      </c>
      <c r="I63" s="363">
        <f t="shared" si="10"/>
        <v>17786</v>
      </c>
      <c r="J63" s="363">
        <f t="shared" si="10"/>
        <v>0</v>
      </c>
      <c r="K63" s="335">
        <f t="shared" si="10"/>
        <v>0</v>
      </c>
      <c r="L63" s="404">
        <f t="shared" si="10"/>
        <v>434666</v>
      </c>
    </row>
    <row r="64" spans="1:12" ht="12.75">
      <c r="A64" s="343" t="s">
        <v>294</v>
      </c>
      <c r="B64" s="344">
        <f>SUM(C64:L64)</f>
        <v>17000</v>
      </c>
      <c r="C64" s="405"/>
      <c r="D64" s="406"/>
      <c r="E64" s="407"/>
      <c r="F64" s="408"/>
      <c r="G64" s="408"/>
      <c r="H64" s="408"/>
      <c r="I64" s="408"/>
      <c r="J64" s="408">
        <v>17000</v>
      </c>
      <c r="K64" s="346"/>
      <c r="L64" s="409"/>
    </row>
    <row r="65" spans="1:12" s="36" customFormat="1" ht="12.75">
      <c r="A65" s="333" t="s">
        <v>295</v>
      </c>
      <c r="B65" s="25">
        <f aca="true" t="shared" si="11" ref="B65:L65">SUM(B64)</f>
        <v>17000</v>
      </c>
      <c r="C65" s="333">
        <f t="shared" si="11"/>
        <v>0</v>
      </c>
      <c r="D65" s="333">
        <f t="shared" si="11"/>
        <v>0</v>
      </c>
      <c r="E65" s="362">
        <f t="shared" si="11"/>
        <v>0</v>
      </c>
      <c r="F65" s="363">
        <f t="shared" si="11"/>
        <v>0</v>
      </c>
      <c r="G65" s="363">
        <f t="shared" si="11"/>
        <v>0</v>
      </c>
      <c r="H65" s="363">
        <f t="shared" si="11"/>
        <v>0</v>
      </c>
      <c r="I65" s="363">
        <f t="shared" si="11"/>
        <v>0</v>
      </c>
      <c r="J65" s="363">
        <f t="shared" si="11"/>
        <v>17000</v>
      </c>
      <c r="K65" s="335">
        <f t="shared" si="11"/>
        <v>0</v>
      </c>
      <c r="L65" s="25">
        <f t="shared" si="11"/>
        <v>0</v>
      </c>
    </row>
    <row r="66" spans="1:12" s="4" customFormat="1" ht="12.75">
      <c r="A66" s="343" t="s">
        <v>296</v>
      </c>
      <c r="B66" s="410">
        <f>SUM(C66:L66)</f>
        <v>0</v>
      </c>
      <c r="C66" s="411"/>
      <c r="D66" s="347"/>
      <c r="E66" s="412"/>
      <c r="F66" s="413"/>
      <c r="G66" s="413"/>
      <c r="H66" s="413"/>
      <c r="I66" s="413"/>
      <c r="J66" s="413"/>
      <c r="K66" s="414"/>
      <c r="L66" s="410"/>
    </row>
    <row r="67" spans="1:12" s="4" customFormat="1" ht="12.75">
      <c r="A67" s="333" t="s">
        <v>204</v>
      </c>
      <c r="B67" s="25">
        <f aca="true" t="shared" si="12" ref="B67:L67">SUM(B66:B66)</f>
        <v>0</v>
      </c>
      <c r="C67" s="333">
        <f t="shared" si="12"/>
        <v>0</v>
      </c>
      <c r="D67" s="333">
        <f t="shared" si="12"/>
        <v>0</v>
      </c>
      <c r="E67" s="362">
        <f t="shared" si="12"/>
        <v>0</v>
      </c>
      <c r="F67" s="363">
        <f t="shared" si="12"/>
        <v>0</v>
      </c>
      <c r="G67" s="363">
        <f t="shared" si="12"/>
        <v>0</v>
      </c>
      <c r="H67" s="363">
        <f t="shared" si="12"/>
        <v>0</v>
      </c>
      <c r="I67" s="363">
        <f t="shared" si="12"/>
        <v>0</v>
      </c>
      <c r="J67" s="363">
        <f t="shared" si="12"/>
        <v>0</v>
      </c>
      <c r="K67" s="335">
        <f t="shared" si="12"/>
        <v>0</v>
      </c>
      <c r="L67" s="25">
        <f t="shared" si="12"/>
        <v>0</v>
      </c>
    </row>
    <row r="68" spans="1:12" s="4" customFormat="1" ht="12.75">
      <c r="A68" s="415" t="s">
        <v>297</v>
      </c>
      <c r="B68" s="365">
        <f>SUM(C68:L68)</f>
        <v>3348</v>
      </c>
      <c r="C68" s="364">
        <v>3348</v>
      </c>
      <c r="D68" s="416"/>
      <c r="E68" s="377"/>
      <c r="F68" s="378"/>
      <c r="G68" s="378"/>
      <c r="H68" s="378"/>
      <c r="I68" s="378"/>
      <c r="J68" s="378"/>
      <c r="K68" s="379"/>
      <c r="L68" s="365"/>
    </row>
    <row r="69" spans="1:12" s="4" customFormat="1" ht="12.75">
      <c r="A69" s="417" t="s">
        <v>298</v>
      </c>
      <c r="B69" s="17">
        <f>SUM(C69:L69)</f>
        <v>5450</v>
      </c>
      <c r="C69" s="18"/>
      <c r="D69" s="418"/>
      <c r="E69" s="380"/>
      <c r="F69" s="381"/>
      <c r="G69" s="381">
        <v>5450</v>
      </c>
      <c r="H69" s="381"/>
      <c r="I69" s="381"/>
      <c r="J69" s="381"/>
      <c r="K69" s="382"/>
      <c r="L69" s="17"/>
    </row>
    <row r="70" spans="1:12" s="4" customFormat="1" ht="12.75">
      <c r="A70" s="21" t="s">
        <v>299</v>
      </c>
      <c r="B70" s="22">
        <f>SUM(C70:L70)</f>
        <v>880</v>
      </c>
      <c r="C70" s="23">
        <v>880</v>
      </c>
      <c r="D70" s="419"/>
      <c r="E70" s="383"/>
      <c r="F70" s="384"/>
      <c r="G70" s="384"/>
      <c r="H70" s="384"/>
      <c r="I70" s="384"/>
      <c r="J70" s="384"/>
      <c r="K70" s="385"/>
      <c r="L70" s="22"/>
    </row>
    <row r="71" spans="1:12" s="36" customFormat="1" ht="12.75">
      <c r="A71" s="333" t="s">
        <v>298</v>
      </c>
      <c r="B71" s="25">
        <f aca="true" t="shared" si="13" ref="B71:L71">SUM(B68:B70)</f>
        <v>9678</v>
      </c>
      <c r="C71" s="333">
        <f t="shared" si="13"/>
        <v>4228</v>
      </c>
      <c r="D71" s="333">
        <f t="shared" si="13"/>
        <v>0</v>
      </c>
      <c r="E71" s="362">
        <f t="shared" si="13"/>
        <v>0</v>
      </c>
      <c r="F71" s="363">
        <f t="shared" si="13"/>
        <v>0</v>
      </c>
      <c r="G71" s="363">
        <f t="shared" si="13"/>
        <v>5450</v>
      </c>
      <c r="H71" s="363">
        <f t="shared" si="13"/>
        <v>0</v>
      </c>
      <c r="I71" s="363">
        <f t="shared" si="13"/>
        <v>0</v>
      </c>
      <c r="J71" s="363">
        <f t="shared" si="13"/>
        <v>0</v>
      </c>
      <c r="K71" s="335">
        <f t="shared" si="13"/>
        <v>0</v>
      </c>
      <c r="L71" s="25">
        <f t="shared" si="13"/>
        <v>0</v>
      </c>
    </row>
    <row r="72" spans="1:12" s="4" customFormat="1" ht="12.75">
      <c r="A72" s="357"/>
      <c r="B72" s="365"/>
      <c r="C72" s="364"/>
      <c r="D72" s="416"/>
      <c r="E72" s="377"/>
      <c r="F72" s="378"/>
      <c r="G72" s="378"/>
      <c r="H72" s="378"/>
      <c r="I72" s="378"/>
      <c r="J72" s="378"/>
      <c r="K72" s="379"/>
      <c r="L72" s="365"/>
    </row>
    <row r="73" spans="1:12" ht="12.75">
      <c r="A73" s="338" t="s">
        <v>7</v>
      </c>
      <c r="B73" s="19"/>
      <c r="C73" s="18"/>
      <c r="D73" s="397"/>
      <c r="E73" s="358"/>
      <c r="F73" s="359"/>
      <c r="G73" s="359"/>
      <c r="H73" s="359"/>
      <c r="I73" s="359"/>
      <c r="J73" s="359"/>
      <c r="K73" s="328"/>
      <c r="L73" s="19"/>
    </row>
    <row r="74" spans="1:12" ht="12.75">
      <c r="A74" s="33" t="s">
        <v>300</v>
      </c>
      <c r="B74" s="330">
        <f>SUM(C74:L74)</f>
        <v>12500</v>
      </c>
      <c r="C74" s="35">
        <v>12500</v>
      </c>
      <c r="D74" s="401"/>
      <c r="E74" s="360"/>
      <c r="F74" s="361"/>
      <c r="G74" s="361"/>
      <c r="H74" s="361"/>
      <c r="I74" s="361"/>
      <c r="J74" s="361"/>
      <c r="K74" s="332"/>
      <c r="L74" s="330"/>
    </row>
    <row r="75" spans="1:12" ht="12.75">
      <c r="A75" s="33" t="s">
        <v>670</v>
      </c>
      <c r="B75" s="330">
        <f>SUM(C75:L75)</f>
        <v>1046</v>
      </c>
      <c r="C75" s="35"/>
      <c r="D75" s="401"/>
      <c r="E75" s="360"/>
      <c r="F75" s="361"/>
      <c r="G75" s="361"/>
      <c r="H75" s="361"/>
      <c r="I75" s="361"/>
      <c r="J75" s="361"/>
      <c r="K75" s="332"/>
      <c r="L75" s="330">
        <v>1046</v>
      </c>
    </row>
    <row r="76" spans="1:12" ht="12.75">
      <c r="A76" s="400" t="s">
        <v>301</v>
      </c>
      <c r="B76" s="330">
        <f>SUM(C76:L76)</f>
        <v>7300</v>
      </c>
      <c r="C76" s="35">
        <v>7300</v>
      </c>
      <c r="D76" s="401"/>
      <c r="E76" s="360"/>
      <c r="F76" s="361"/>
      <c r="G76" s="361"/>
      <c r="H76" s="361"/>
      <c r="I76" s="361"/>
      <c r="J76" s="361"/>
      <c r="K76" s="332"/>
      <c r="L76" s="330"/>
    </row>
    <row r="77" spans="1:12" ht="12.75">
      <c r="A77" s="403" t="s">
        <v>302</v>
      </c>
      <c r="B77" s="25">
        <f>SUM(B74:B76)</f>
        <v>20846</v>
      </c>
      <c r="C77" s="333">
        <f>SUM(C74:C76)</f>
        <v>19800</v>
      </c>
      <c r="D77" s="333">
        <f>SUM(D74:D76)</f>
        <v>0</v>
      </c>
      <c r="E77" s="362">
        <f aca="true" t="shared" si="14" ref="E77:L77">SUM(E76)</f>
        <v>0</v>
      </c>
      <c r="F77" s="363">
        <f t="shared" si="14"/>
        <v>0</v>
      </c>
      <c r="G77" s="363">
        <f t="shared" si="14"/>
        <v>0</v>
      </c>
      <c r="H77" s="363">
        <f t="shared" si="14"/>
        <v>0</v>
      </c>
      <c r="I77" s="363">
        <f t="shared" si="14"/>
        <v>0</v>
      </c>
      <c r="J77" s="363">
        <f t="shared" si="14"/>
        <v>0</v>
      </c>
      <c r="K77" s="335">
        <f t="shared" si="14"/>
        <v>0</v>
      </c>
      <c r="L77" s="25">
        <f t="shared" si="14"/>
        <v>0</v>
      </c>
    </row>
    <row r="78" spans="1:12" ht="12.75">
      <c r="A78" s="336" t="s">
        <v>303</v>
      </c>
      <c r="B78" s="337">
        <f>SUM(C78:L78)</f>
        <v>1220</v>
      </c>
      <c r="C78" s="353">
        <v>1200</v>
      </c>
      <c r="D78" s="395">
        <v>20</v>
      </c>
      <c r="E78" s="374"/>
      <c r="F78" s="375"/>
      <c r="G78" s="375"/>
      <c r="H78" s="375"/>
      <c r="I78" s="375"/>
      <c r="J78" s="375"/>
      <c r="K78" s="326"/>
      <c r="L78" s="337"/>
    </row>
    <row r="79" spans="1:12" ht="12.75">
      <c r="A79" s="417" t="s">
        <v>304</v>
      </c>
      <c r="B79" s="19">
        <f>SUM(C79:L79)</f>
        <v>805</v>
      </c>
      <c r="C79" s="18">
        <v>800</v>
      </c>
      <c r="D79" s="397">
        <v>5</v>
      </c>
      <c r="E79" s="358"/>
      <c r="F79" s="359"/>
      <c r="G79" s="359"/>
      <c r="H79" s="359"/>
      <c r="I79" s="359"/>
      <c r="J79" s="359"/>
      <c r="K79" s="328"/>
      <c r="L79" s="19"/>
    </row>
    <row r="80" spans="1:12" ht="12.75">
      <c r="A80" s="417" t="s">
        <v>305</v>
      </c>
      <c r="B80" s="19">
        <v>1000</v>
      </c>
      <c r="C80" s="18">
        <v>1000</v>
      </c>
      <c r="D80" s="397"/>
      <c r="E80" s="358"/>
      <c r="F80" s="359"/>
      <c r="G80" s="359"/>
      <c r="H80" s="359"/>
      <c r="I80" s="359"/>
      <c r="J80" s="359"/>
      <c r="K80" s="328"/>
      <c r="L80" s="19"/>
    </row>
    <row r="81" spans="1:12" ht="12.75">
      <c r="A81" s="16" t="s">
        <v>306</v>
      </c>
      <c r="B81" s="19">
        <f>SUM(C81:L81)</f>
        <v>15000</v>
      </c>
      <c r="C81" s="18">
        <v>15000</v>
      </c>
      <c r="D81" s="397"/>
      <c r="E81" s="358"/>
      <c r="F81" s="359"/>
      <c r="G81" s="359"/>
      <c r="H81" s="359"/>
      <c r="I81" s="359"/>
      <c r="J81" s="359"/>
      <c r="K81" s="328"/>
      <c r="L81" s="19"/>
    </row>
    <row r="82" spans="1:12" ht="12.75">
      <c r="A82" s="33" t="s">
        <v>307</v>
      </c>
      <c r="B82" s="330">
        <f>SUM(C82:L82)</f>
        <v>450</v>
      </c>
      <c r="C82" s="35">
        <v>450</v>
      </c>
      <c r="D82" s="401"/>
      <c r="E82" s="360"/>
      <c r="F82" s="361"/>
      <c r="G82" s="361"/>
      <c r="H82" s="361"/>
      <c r="I82" s="361"/>
      <c r="J82" s="361"/>
      <c r="K82" s="332"/>
      <c r="L82" s="330"/>
    </row>
    <row r="83" spans="1:12" s="36" customFormat="1" ht="12.75">
      <c r="A83" s="333" t="s">
        <v>308</v>
      </c>
      <c r="B83" s="25">
        <f aca="true" t="shared" si="15" ref="B83:L83">SUM(B78:B82)</f>
        <v>18475</v>
      </c>
      <c r="C83" s="333">
        <f t="shared" si="15"/>
        <v>18450</v>
      </c>
      <c r="D83" s="333">
        <f t="shared" si="15"/>
        <v>25</v>
      </c>
      <c r="E83" s="362">
        <f t="shared" si="15"/>
        <v>0</v>
      </c>
      <c r="F83" s="363">
        <f t="shared" si="15"/>
        <v>0</v>
      </c>
      <c r="G83" s="363">
        <f t="shared" si="15"/>
        <v>0</v>
      </c>
      <c r="H83" s="363">
        <f t="shared" si="15"/>
        <v>0</v>
      </c>
      <c r="I83" s="363">
        <f t="shared" si="15"/>
        <v>0</v>
      </c>
      <c r="J83" s="363">
        <f t="shared" si="15"/>
        <v>0</v>
      </c>
      <c r="K83" s="335">
        <f t="shared" si="15"/>
        <v>0</v>
      </c>
      <c r="L83" s="25">
        <f t="shared" si="15"/>
        <v>0</v>
      </c>
    </row>
    <row r="84" spans="1:12" ht="12.75">
      <c r="A84" s="343" t="s">
        <v>309</v>
      </c>
      <c r="B84" s="344">
        <f>SUM(C84:L84)</f>
        <v>0</v>
      </c>
      <c r="C84" s="405"/>
      <c r="D84" s="406"/>
      <c r="E84" s="407"/>
      <c r="F84" s="408"/>
      <c r="G84" s="408"/>
      <c r="H84" s="408"/>
      <c r="I84" s="408"/>
      <c r="J84" s="408"/>
      <c r="K84" s="346"/>
      <c r="L84" s="344"/>
    </row>
    <row r="85" spans="1:12" ht="12.75">
      <c r="A85" s="333" t="s">
        <v>310</v>
      </c>
      <c r="B85" s="25">
        <f aca="true" t="shared" si="16" ref="B85:L85">SUM(B84)</f>
        <v>0</v>
      </c>
      <c r="C85" s="333">
        <f t="shared" si="16"/>
        <v>0</v>
      </c>
      <c r="D85" s="333">
        <f t="shared" si="16"/>
        <v>0</v>
      </c>
      <c r="E85" s="362">
        <f t="shared" si="16"/>
        <v>0</v>
      </c>
      <c r="F85" s="363">
        <f t="shared" si="16"/>
        <v>0</v>
      </c>
      <c r="G85" s="363">
        <f t="shared" si="16"/>
        <v>0</v>
      </c>
      <c r="H85" s="363">
        <f t="shared" si="16"/>
        <v>0</v>
      </c>
      <c r="I85" s="363">
        <f t="shared" si="16"/>
        <v>0</v>
      </c>
      <c r="J85" s="363">
        <f t="shared" si="16"/>
        <v>0</v>
      </c>
      <c r="K85" s="335">
        <f t="shared" si="16"/>
        <v>0</v>
      </c>
      <c r="L85" s="25">
        <f t="shared" si="16"/>
        <v>0</v>
      </c>
    </row>
    <row r="86" spans="1:12" ht="12.75">
      <c r="A86" s="339" t="s">
        <v>311</v>
      </c>
      <c r="B86" s="340">
        <f>SUM(C86:L86)</f>
        <v>0</v>
      </c>
      <c r="C86" s="3"/>
      <c r="D86" s="420"/>
      <c r="E86" s="374"/>
      <c r="F86" s="375"/>
      <c r="G86" s="375"/>
      <c r="H86" s="375"/>
      <c r="I86" s="375"/>
      <c r="J86" s="375"/>
      <c r="K86" s="326"/>
      <c r="L86" s="340"/>
    </row>
    <row r="87" spans="1:12" ht="12.75">
      <c r="A87" s="33" t="s">
        <v>312</v>
      </c>
      <c r="B87" s="330">
        <f>SUM(C87:L87)</f>
        <v>0</v>
      </c>
      <c r="C87" s="35"/>
      <c r="D87" s="401"/>
      <c r="E87" s="360"/>
      <c r="F87" s="361"/>
      <c r="G87" s="361"/>
      <c r="H87" s="361"/>
      <c r="I87" s="361"/>
      <c r="J87" s="361"/>
      <c r="K87" s="332"/>
      <c r="L87" s="330"/>
    </row>
    <row r="88" spans="1:12" s="36" customFormat="1" ht="12.75">
      <c r="A88" s="333" t="s">
        <v>313</v>
      </c>
      <c r="B88" s="25">
        <f aca="true" t="shared" si="17" ref="B88:L88">SUM(B86:B87)</f>
        <v>0</v>
      </c>
      <c r="C88" s="333">
        <f t="shared" si="17"/>
        <v>0</v>
      </c>
      <c r="D88" s="333">
        <f t="shared" si="17"/>
        <v>0</v>
      </c>
      <c r="E88" s="362">
        <f t="shared" si="17"/>
        <v>0</v>
      </c>
      <c r="F88" s="363">
        <f t="shared" si="17"/>
        <v>0</v>
      </c>
      <c r="G88" s="363">
        <f t="shared" si="17"/>
        <v>0</v>
      </c>
      <c r="H88" s="363">
        <f t="shared" si="17"/>
        <v>0</v>
      </c>
      <c r="I88" s="363">
        <f t="shared" si="17"/>
        <v>0</v>
      </c>
      <c r="J88" s="363">
        <f t="shared" si="17"/>
        <v>0</v>
      </c>
      <c r="K88" s="335">
        <f t="shared" si="17"/>
        <v>0</v>
      </c>
      <c r="L88" s="25">
        <f t="shared" si="17"/>
        <v>0</v>
      </c>
    </row>
  </sheetData>
  <mergeCells count="12">
    <mergeCell ref="A2:K2"/>
    <mergeCell ref="A3:K3"/>
    <mergeCell ref="A4:A5"/>
    <mergeCell ref="B4:B5"/>
    <mergeCell ref="C4:C5"/>
    <mergeCell ref="D4:D5"/>
    <mergeCell ref="E4:K4"/>
    <mergeCell ref="E49:K49"/>
    <mergeCell ref="A49:A50"/>
    <mergeCell ref="B49:B50"/>
    <mergeCell ref="C49:C50"/>
    <mergeCell ref="D49:D50"/>
  </mergeCells>
  <printOptions/>
  <pageMargins left="0.39375" right="0.39375" top="0" bottom="0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9" sqref="A19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314</v>
      </c>
    </row>
    <row r="2" spans="1:5" ht="12.75">
      <c r="A2" s="726" t="s">
        <v>315</v>
      </c>
      <c r="B2" s="726"/>
      <c r="C2" s="726"/>
      <c r="D2" s="726"/>
      <c r="E2" s="726"/>
    </row>
    <row r="3" ht="12.75">
      <c r="C3" t="s">
        <v>316</v>
      </c>
    </row>
    <row r="4" ht="12.75">
      <c r="F4" t="s">
        <v>158</v>
      </c>
    </row>
    <row r="5" spans="1:6" ht="12.75">
      <c r="A5" s="716" t="s">
        <v>117</v>
      </c>
      <c r="B5" s="716"/>
      <c r="C5" s="717" t="s">
        <v>317</v>
      </c>
      <c r="D5" s="718" t="s">
        <v>318</v>
      </c>
      <c r="E5" s="718"/>
      <c r="F5" s="718"/>
    </row>
    <row r="6" spans="1:6" ht="12.75">
      <c r="A6" s="716"/>
      <c r="B6" s="716"/>
      <c r="C6" s="717"/>
      <c r="D6" s="421" t="s">
        <v>319</v>
      </c>
      <c r="E6" s="421" t="s">
        <v>320</v>
      </c>
      <c r="F6" s="422" t="s">
        <v>321</v>
      </c>
    </row>
    <row r="7" spans="1:6" ht="12.75">
      <c r="A7" s="178" t="s">
        <v>322</v>
      </c>
      <c r="B7" s="423"/>
      <c r="C7" s="179">
        <f>SUM(D7:F7)</f>
        <v>284624</v>
      </c>
      <c r="D7" s="179">
        <v>133244</v>
      </c>
      <c r="E7" s="179">
        <v>40903</v>
      </c>
      <c r="F7" s="180">
        <v>110477</v>
      </c>
    </row>
    <row r="8" spans="1:6" ht="12.75">
      <c r="A8" s="190" t="s">
        <v>323</v>
      </c>
      <c r="B8" s="424"/>
      <c r="C8" s="191">
        <v>19800</v>
      </c>
      <c r="D8" s="191"/>
      <c r="E8" s="191"/>
      <c r="F8" s="192"/>
    </row>
    <row r="9" spans="1:6" ht="12.75">
      <c r="A9" s="190" t="s">
        <v>234</v>
      </c>
      <c r="B9" s="424"/>
      <c r="C9" s="191">
        <v>28400</v>
      </c>
      <c r="D9" s="191"/>
      <c r="E9" s="191"/>
      <c r="F9" s="192"/>
    </row>
    <row r="10" spans="1:6" ht="12.75">
      <c r="A10" s="181" t="s">
        <v>324</v>
      </c>
      <c r="B10" s="425"/>
      <c r="C10" s="182">
        <v>18475</v>
      </c>
      <c r="D10" s="182"/>
      <c r="E10" s="182"/>
      <c r="F10" s="183"/>
    </row>
    <row r="11" spans="1:6" ht="12.75">
      <c r="A11" s="181" t="s">
        <v>325</v>
      </c>
      <c r="B11" s="425"/>
      <c r="C11" s="182">
        <v>317000</v>
      </c>
      <c r="D11" s="182"/>
      <c r="E11" s="182"/>
      <c r="F11" s="183"/>
    </row>
    <row r="12" spans="1:6" ht="12.75">
      <c r="A12" s="426" t="s">
        <v>326</v>
      </c>
      <c r="B12" s="427"/>
      <c r="C12" s="428">
        <v>9500</v>
      </c>
      <c r="D12" s="428"/>
      <c r="E12" s="428"/>
      <c r="F12" s="429"/>
    </row>
    <row r="13" spans="1:6" ht="13.5" thickBot="1">
      <c r="A13" s="426" t="s">
        <v>38</v>
      </c>
      <c r="B13" s="427"/>
      <c r="C13" s="428">
        <v>5481</v>
      </c>
      <c r="D13" s="428"/>
      <c r="E13" s="428"/>
      <c r="F13" s="429"/>
    </row>
    <row r="14" spans="1:6" ht="13.5" thickBot="1">
      <c r="A14" s="700" t="s">
        <v>327</v>
      </c>
      <c r="B14" s="701"/>
      <c r="C14" s="702">
        <f>SUM(C7:C13)</f>
        <v>683280</v>
      </c>
      <c r="D14" s="702">
        <f>SUM(D7:D13)</f>
        <v>133244</v>
      </c>
      <c r="E14" s="702">
        <f>SUM(E7:E13)</f>
        <v>40903</v>
      </c>
      <c r="F14" s="703">
        <f>SUM(F7:F13)</f>
        <v>110477</v>
      </c>
    </row>
    <row r="15" spans="1:6" ht="12.75">
      <c r="A15" s="430" t="s">
        <v>328</v>
      </c>
      <c r="B15" s="431"/>
      <c r="C15" s="698">
        <v>149471</v>
      </c>
      <c r="D15" s="699"/>
      <c r="E15" s="32"/>
      <c r="F15" s="32"/>
    </row>
    <row r="16" spans="1:6" ht="12.75">
      <c r="A16" s="430" t="s">
        <v>329</v>
      </c>
      <c r="B16" s="431"/>
      <c r="C16" s="192">
        <v>19483</v>
      </c>
      <c r="D16" s="432"/>
      <c r="E16" s="31"/>
      <c r="F16" s="31"/>
    </row>
    <row r="17" spans="1:6" ht="12.75">
      <c r="A17" s="430" t="s">
        <v>330</v>
      </c>
      <c r="B17" s="431"/>
      <c r="C17" s="192"/>
      <c r="D17" s="432"/>
      <c r="E17" s="31"/>
      <c r="F17" s="31"/>
    </row>
    <row r="18" spans="1:6" ht="12.75">
      <c r="A18" s="433" t="s">
        <v>331</v>
      </c>
      <c r="B18" s="434"/>
      <c r="C18" s="183"/>
      <c r="D18" s="432"/>
      <c r="E18" s="31"/>
      <c r="F18" s="31"/>
    </row>
    <row r="19" spans="1:6" ht="12.75">
      <c r="A19" s="433" t="s">
        <v>332</v>
      </c>
      <c r="B19" s="434"/>
      <c r="C19" s="183">
        <v>442350</v>
      </c>
      <c r="D19" s="432"/>
      <c r="E19" s="31"/>
      <c r="F19" s="31"/>
    </row>
    <row r="20" spans="1:6" ht="12.75">
      <c r="A20" s="433" t="s">
        <v>333</v>
      </c>
      <c r="B20" s="434"/>
      <c r="C20" s="183">
        <v>243543</v>
      </c>
      <c r="D20" s="432"/>
      <c r="E20" s="31"/>
      <c r="F20" s="31"/>
    </row>
    <row r="21" spans="1:6" ht="12.75">
      <c r="A21" s="433" t="s">
        <v>334</v>
      </c>
      <c r="B21" s="434"/>
      <c r="C21" s="183">
        <v>44071</v>
      </c>
      <c r="D21" s="432"/>
      <c r="E21" s="31"/>
      <c r="F21" s="31"/>
    </row>
    <row r="22" spans="1:6" ht="12.75">
      <c r="A22" s="435" t="s">
        <v>335</v>
      </c>
      <c r="B22" s="436"/>
      <c r="C22" s="437">
        <f>SUM(C14:C21)</f>
        <v>1582198</v>
      </c>
      <c r="D22" s="432"/>
      <c r="E22" s="31"/>
      <c r="F22" s="31"/>
    </row>
    <row r="25" spans="1:6" ht="12.75">
      <c r="A25" s="181" t="s">
        <v>20</v>
      </c>
      <c r="B25" s="425"/>
      <c r="C25" s="182">
        <f>SUM(B26:B40)</f>
        <v>25608</v>
      </c>
      <c r="D25" s="182"/>
      <c r="E25" s="182"/>
      <c r="F25" s="183"/>
    </row>
    <row r="26" spans="1:6" ht="12.75">
      <c r="A26" s="438" t="s">
        <v>336</v>
      </c>
      <c r="B26" s="439"/>
      <c r="C26" s="182"/>
      <c r="D26" s="182"/>
      <c r="E26" s="182"/>
      <c r="F26" s="183"/>
    </row>
    <row r="27" spans="1:6" ht="12.75">
      <c r="A27" s="438" t="s">
        <v>337</v>
      </c>
      <c r="B27" s="439">
        <v>10523</v>
      </c>
      <c r="C27" s="182"/>
      <c r="D27" s="182"/>
      <c r="E27" s="182"/>
      <c r="F27" s="183"/>
    </row>
    <row r="28" spans="1:6" ht="12.75">
      <c r="A28" s="438" t="s">
        <v>338</v>
      </c>
      <c r="B28" s="439">
        <v>6910</v>
      </c>
      <c r="C28" s="182"/>
      <c r="D28" s="182"/>
      <c r="E28" s="182">
        <v>1658</v>
      </c>
      <c r="F28" s="183"/>
    </row>
    <row r="29" spans="1:6" ht="12.75">
      <c r="A29" s="438" t="s">
        <v>339</v>
      </c>
      <c r="B29" s="439"/>
      <c r="C29" s="182"/>
      <c r="D29" s="182"/>
      <c r="E29" s="182"/>
      <c r="F29" s="183"/>
    </row>
    <row r="30" spans="1:6" ht="12.75">
      <c r="A30" s="438" t="s">
        <v>340</v>
      </c>
      <c r="B30" s="439">
        <v>1806</v>
      </c>
      <c r="C30" s="182"/>
      <c r="D30" s="182"/>
      <c r="E30" s="182"/>
      <c r="F30" s="183"/>
    </row>
    <row r="31" spans="1:6" ht="12.75">
      <c r="A31" s="438" t="s">
        <v>341</v>
      </c>
      <c r="B31" s="439">
        <v>500</v>
      </c>
      <c r="C31" s="182"/>
      <c r="D31" s="182"/>
      <c r="E31" s="182"/>
      <c r="F31" s="183"/>
    </row>
    <row r="32" spans="1:6" ht="12.75">
      <c r="A32" s="438" t="s">
        <v>342</v>
      </c>
      <c r="B32" s="439">
        <v>500</v>
      </c>
      <c r="C32" s="182"/>
      <c r="D32" s="182"/>
      <c r="E32" s="182"/>
      <c r="F32" s="183"/>
    </row>
    <row r="33" spans="1:6" ht="12.75">
      <c r="A33" s="438" t="s">
        <v>343</v>
      </c>
      <c r="B33" s="439">
        <v>1425</v>
      </c>
      <c r="C33" s="182"/>
      <c r="D33" s="182"/>
      <c r="E33" s="182"/>
      <c r="F33" s="183"/>
    </row>
    <row r="34" spans="1:6" ht="12.75">
      <c r="A34" s="438" t="s">
        <v>344</v>
      </c>
      <c r="B34" s="439">
        <v>928</v>
      </c>
      <c r="C34" s="182"/>
      <c r="D34" s="182"/>
      <c r="E34" s="182"/>
      <c r="F34" s="183"/>
    </row>
    <row r="35" spans="1:6" ht="13.5" customHeight="1">
      <c r="A35" s="438" t="s">
        <v>345</v>
      </c>
      <c r="B35" s="439">
        <v>499</v>
      </c>
      <c r="C35" s="182"/>
      <c r="D35" s="182"/>
      <c r="E35" s="182"/>
      <c r="F35" s="183"/>
    </row>
    <row r="36" spans="1:6" ht="12.75">
      <c r="A36" s="438" t="s">
        <v>346</v>
      </c>
      <c r="B36" s="439">
        <v>520</v>
      </c>
      <c r="C36" s="182"/>
      <c r="D36" s="182"/>
      <c r="E36" s="182"/>
      <c r="F36" s="183"/>
    </row>
    <row r="37" spans="1:6" ht="12.75">
      <c r="A37" s="438" t="s">
        <v>347</v>
      </c>
      <c r="B37" s="439">
        <v>360</v>
      </c>
      <c r="C37" s="182"/>
      <c r="D37" s="182"/>
      <c r="E37" s="182"/>
      <c r="F37" s="183"/>
    </row>
    <row r="38" spans="1:6" ht="13.5" customHeight="1">
      <c r="A38" s="438" t="s">
        <v>549</v>
      </c>
      <c r="B38" s="439">
        <v>56</v>
      </c>
      <c r="C38" s="182"/>
      <c r="D38" s="182"/>
      <c r="E38" s="182"/>
      <c r="F38" s="183"/>
    </row>
    <row r="39" spans="1:6" ht="12.75">
      <c r="A39" s="438" t="s">
        <v>551</v>
      </c>
      <c r="B39" s="439">
        <v>472</v>
      </c>
      <c r="C39" s="182"/>
      <c r="D39" s="182"/>
      <c r="E39" s="182"/>
      <c r="F39" s="183"/>
    </row>
    <row r="40" spans="1:6" ht="12.75">
      <c r="A40" s="438" t="s">
        <v>550</v>
      </c>
      <c r="B40" s="439">
        <v>1109</v>
      </c>
      <c r="C40" s="182"/>
      <c r="D40" s="182"/>
      <c r="E40" s="182"/>
      <c r="F40" s="183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59" bottom="0.6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r.lajosne</cp:lastModifiedBy>
  <cp:lastPrinted>2008-09-19T08:58:43Z</cp:lastPrinted>
  <dcterms:created xsi:type="dcterms:W3CDTF">2008-09-22T09:47:10Z</dcterms:created>
  <dcterms:modified xsi:type="dcterms:W3CDTF">2008-09-22T09:47:10Z</dcterms:modified>
  <cp:category/>
  <cp:version/>
  <cp:contentType/>
  <cp:contentStatus/>
</cp:coreProperties>
</file>