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7"/>
  </bookViews>
  <sheets>
    <sheet name="mérl_" sheetId="1" r:id="rId1"/>
    <sheet name="m_mérl_" sheetId="2" r:id="rId2"/>
    <sheet name="f_mérl_" sheetId="3" r:id="rId3"/>
    <sheet name="i_kiad_" sheetId="4" r:id="rId4"/>
    <sheet name="3émérl" sheetId="5" r:id="rId5"/>
    <sheet name="i_bev_" sheetId="6" r:id="rId6"/>
    <sheet name="b_k jc_" sheetId="7" r:id="rId7"/>
    <sheet name="b_k ir_" sheetId="8" r:id="rId8"/>
    <sheet name="ph_kiad_" sheetId="9" r:id="rId9"/>
    <sheet name="felh_k_" sheetId="10" r:id="rId10"/>
    <sheet name="CÖK" sheetId="11" r:id="rId11"/>
  </sheets>
  <definedNames/>
  <calcPr fullCalcOnLoad="1"/>
</workbook>
</file>

<file path=xl/sharedStrings.xml><?xml version="1.0" encoding="utf-8"?>
<sst xmlns="http://schemas.openxmlformats.org/spreadsheetml/2006/main" count="700" uniqueCount="447">
  <si>
    <t>1. sz. melléklet</t>
  </si>
  <si>
    <t>Kisbér Város Önkormányzatának 2008. évi költségvetési bevételei és kiadásai</t>
  </si>
  <si>
    <t>Bevételek</t>
  </si>
  <si>
    <t xml:space="preserve">2007. évi eredeti ei. </t>
  </si>
  <si>
    <t xml:space="preserve">2007. évi mód. ei. </t>
  </si>
  <si>
    <t xml:space="preserve">2008. évi  ei. </t>
  </si>
  <si>
    <t xml:space="preserve">2008. évi  mód. ei. </t>
  </si>
  <si>
    <t>Kiadások</t>
  </si>
  <si>
    <t xml:space="preserve">2008. évi ei. </t>
  </si>
  <si>
    <t xml:space="preserve">Hatósági és egyéb műk bevét. </t>
  </si>
  <si>
    <t>Személyi juttatások</t>
  </si>
  <si>
    <t>Helyi adók</t>
  </si>
  <si>
    <t>Munkáltót terhelő járulékok</t>
  </si>
  <si>
    <t>Pótlékok</t>
  </si>
  <si>
    <r>
      <t xml:space="preserve">Dologi és egyéb folyó kiadások </t>
    </r>
    <r>
      <rPr>
        <sz val="8"/>
        <rFont val="Arial CE"/>
        <family val="2"/>
      </rPr>
      <t>(kamat nélk.)</t>
    </r>
  </si>
  <si>
    <t>Egyéb sajátos működési bevételek</t>
  </si>
  <si>
    <t>Támogatás értékű működési kiadások</t>
  </si>
  <si>
    <t>Átengedett központi adók</t>
  </si>
  <si>
    <t xml:space="preserve">Államháztartáson kívüli műk. célú p. átad. </t>
  </si>
  <si>
    <t>Előző évi kiegészítések</t>
  </si>
  <si>
    <t>Társad. és szoc. pol. juttatások</t>
  </si>
  <si>
    <t>Támogatás értékű műk. c. p. átvétel</t>
  </si>
  <si>
    <t xml:space="preserve">Ellátottak pénzb. juttat. </t>
  </si>
  <si>
    <t>Műk célú pénzeszköz átvét államh. kívülről</t>
  </si>
  <si>
    <t>Kamatkiadások</t>
  </si>
  <si>
    <t>Tárgyi eszk.értékesítése</t>
  </si>
  <si>
    <t>Felújítások</t>
  </si>
  <si>
    <t>Pénzügyi befektetések bevételei</t>
  </si>
  <si>
    <t>Beruházások</t>
  </si>
  <si>
    <t>Támogatás értékű felh. c. p. átvétel</t>
  </si>
  <si>
    <t>Támogatás értékű felhalmozási kiadások</t>
  </si>
  <si>
    <t>Felh. célú pénzeszköz átvét államh. kívülről</t>
  </si>
  <si>
    <t xml:space="preserve">Államháztartáson kívüli felh. célú p. átad. </t>
  </si>
  <si>
    <t>Sajátos felhalmozási és t. jell. bevételek</t>
  </si>
  <si>
    <t>Kölcsönök nyujtása</t>
  </si>
  <si>
    <t>Kölcsönök visszatérülése</t>
  </si>
  <si>
    <t>Részesedések vásárlása</t>
  </si>
  <si>
    <t>Előző évi pénzmaradvány ig. vétele</t>
  </si>
  <si>
    <t>Általános tartalék</t>
  </si>
  <si>
    <t>Költségvetési támogatások</t>
  </si>
  <si>
    <t>Költségvetési tartalék</t>
  </si>
  <si>
    <t>Kötvény kibocsátás</t>
  </si>
  <si>
    <t>Működési hiteltörlesztés</t>
  </si>
  <si>
    <t>Felhalmozási hiteltörlesztés</t>
  </si>
  <si>
    <t>Értékpapírok vásárlása</t>
  </si>
  <si>
    <t>Bevételek összesen</t>
  </si>
  <si>
    <t>Kiadások összesen</t>
  </si>
  <si>
    <t>Forráshiány (+)/ Bevét. többlet (-)</t>
  </si>
  <si>
    <t>Felhalmozási célú hitelfelvétel</t>
  </si>
  <si>
    <r>
      <t xml:space="preserve">Működési célú hitelfelvétel </t>
    </r>
    <r>
      <rPr>
        <b/>
        <i/>
        <sz val="7"/>
        <rFont val="Arial CE"/>
        <family val="2"/>
      </rPr>
      <t>(műk. forráshiány</t>
    </r>
    <r>
      <rPr>
        <b/>
        <i/>
        <sz val="8"/>
        <rFont val="Arial CE"/>
        <family val="2"/>
      </rPr>
      <t>)</t>
    </r>
  </si>
  <si>
    <t>1/a. sz. melléklet</t>
  </si>
  <si>
    <t>Kisbér Város Önkormányzatának 2008. évi működési célú bevételei és kiadásai</t>
  </si>
  <si>
    <t>Dologi és egyéb folyó kiadások</t>
  </si>
  <si>
    <t>Működési célú hitelfelvétel</t>
  </si>
  <si>
    <t>1/b. sz. melléklet</t>
  </si>
  <si>
    <t>Kisbér Város Önkormányzatának 2008. évi felhalmozási célú bevételei és kiadásai</t>
  </si>
  <si>
    <t>Helyi adók (k. a.)</t>
  </si>
  <si>
    <t>Átengedett központi adók (lj.t.)</t>
  </si>
  <si>
    <t>Kölcsönök nyújtása</t>
  </si>
  <si>
    <t>2. sz. melléklet</t>
  </si>
  <si>
    <t xml:space="preserve">Kisbér Város Önkormányzata 2008. évi kiadásai intézményenként </t>
  </si>
  <si>
    <t>E Ft-ban</t>
  </si>
  <si>
    <t xml:space="preserve">2008. évi kiadási előirányzatok </t>
  </si>
  <si>
    <t>Cím</t>
  </si>
  <si>
    <t>Intézmény</t>
  </si>
  <si>
    <t>Szem. juttat.</t>
  </si>
  <si>
    <t>Járulék</t>
  </si>
  <si>
    <t xml:space="preserve">Dologi kiad. </t>
  </si>
  <si>
    <t>Műk. célú peszk. átadás, tám. ért műk. kiad.</t>
  </si>
  <si>
    <t>Műk. hiteltörl. és tartalék</t>
  </si>
  <si>
    <t>Mük. kiad. össz.</t>
  </si>
  <si>
    <t>Beruházások és felújítási kiad.</t>
  </si>
  <si>
    <t>Felh. célú peszk. átadás, tám. ért. felhalm. kiad.</t>
  </si>
  <si>
    <t>Részesedések, értékpapírok vás.</t>
  </si>
  <si>
    <t>Felhlm. hiteltörl.</t>
  </si>
  <si>
    <t>Kiad. összesen</t>
  </si>
  <si>
    <t>2006. évi mód.ei. összesen</t>
  </si>
  <si>
    <t>2007. mód. ei.</t>
  </si>
  <si>
    <t>2008.  er. ei.</t>
  </si>
  <si>
    <t>2008.  mód. ei.</t>
  </si>
  <si>
    <t>II.2.</t>
  </si>
  <si>
    <t>B.K.Szakkórház</t>
  </si>
  <si>
    <t>Önállóan gazdálkodó intézmények összesen:</t>
  </si>
  <si>
    <t>II.1.1.</t>
  </si>
  <si>
    <t>Egy. Óvoda</t>
  </si>
  <si>
    <t>II.1.2.</t>
  </si>
  <si>
    <t>P.S.Ált.Isk.</t>
  </si>
  <si>
    <t>II.1.3.</t>
  </si>
  <si>
    <t>Zeneisk.</t>
  </si>
  <si>
    <t>II.1.4.</t>
  </si>
  <si>
    <t>T.M.Gimnázium</t>
  </si>
  <si>
    <t>II.1.5.</t>
  </si>
  <si>
    <t>Könyvtár, Műv.h.</t>
  </si>
  <si>
    <t>ebből: eszközbesz. nettó ö.</t>
  </si>
  <si>
    <t>II.1.6.</t>
  </si>
  <si>
    <t>Városigazag.</t>
  </si>
  <si>
    <t>II.1.7.</t>
  </si>
  <si>
    <t>B.D.Szakképz.</t>
  </si>
  <si>
    <t>ezen belül: ellátottak p.j.</t>
  </si>
  <si>
    <t>II.1.8.</t>
  </si>
  <si>
    <t>Ö.N.Id.Otthona</t>
  </si>
  <si>
    <t>Részben önállóan gazdálkodó intézmények összesen:</t>
  </si>
  <si>
    <t>I.2.1.</t>
  </si>
  <si>
    <t>Cigány Kisebbs. Önk.</t>
  </si>
  <si>
    <t>I.1.</t>
  </si>
  <si>
    <t>Pol. Hiv.</t>
  </si>
  <si>
    <t>ezen belül: társad.szocp.j.</t>
  </si>
  <si>
    <t xml:space="preserve">                     p.átad., tartalék</t>
  </si>
  <si>
    <t xml:space="preserve">                     hiteltörlesztés</t>
  </si>
  <si>
    <t xml:space="preserve">                     int.finanszírozás</t>
  </si>
  <si>
    <t>Polg. Hivatal és részben önállóan gazdálkodó intézmények összesen</t>
  </si>
  <si>
    <t>Halmozott kiadások összesen:</t>
  </si>
  <si>
    <r>
      <t>Halmozódás kiküszöbölése érdekében</t>
    </r>
    <r>
      <rPr>
        <b/>
        <sz val="8"/>
        <rFont val="Arial CE"/>
        <family val="2"/>
      </rPr>
      <t xml:space="preserve"> levonandó intézményfinanszírozás</t>
    </r>
  </si>
  <si>
    <t>Halomzódás nélküli kiadás</t>
  </si>
  <si>
    <t>1/c. sz. melléklet</t>
  </si>
  <si>
    <t xml:space="preserve">Kisbér Város Önkormányzata 2008-2009-2010. évi </t>
  </si>
  <si>
    <t>bevételeinek és kiadásainak mérlege</t>
  </si>
  <si>
    <t>működési és felhalmozási jelleg szerint</t>
  </si>
  <si>
    <t>Megnevezés</t>
  </si>
  <si>
    <t>2008.évi ei.</t>
  </si>
  <si>
    <t>2008.évi m.ei.</t>
  </si>
  <si>
    <t>2009.évi ei.</t>
  </si>
  <si>
    <t>2010.évi ei.</t>
  </si>
  <si>
    <t>Intézm. műk. bevét.</t>
  </si>
  <si>
    <t>Önkorm. saj. műk. bevét., helyi adók</t>
  </si>
  <si>
    <t>Önkorm. kv. tám. és SZJA bev., gépj.a.</t>
  </si>
  <si>
    <t>Műk. célú peszk. átvét.</t>
  </si>
  <si>
    <t>Tám. ért. műk. bev.</t>
  </si>
  <si>
    <t xml:space="preserve">Műk. c. kölcs. megt. </t>
  </si>
  <si>
    <t>Műk. célú hitel</t>
  </si>
  <si>
    <t>Pénzmaradvány</t>
  </si>
  <si>
    <t>Műk. bevét. össz.:</t>
  </si>
  <si>
    <t>Személyi juttat.</t>
  </si>
  <si>
    <t>Járulékok</t>
  </si>
  <si>
    <t>Dologi és egyéb. kiad.</t>
  </si>
  <si>
    <t>Műk. c. peszk. átad. áh. kív.</t>
  </si>
  <si>
    <t>Tám. ért. műk. kiad.</t>
  </si>
  <si>
    <t>Társd. és szoc. pol. kiad.,ellátottak p.j.</t>
  </si>
  <si>
    <t>Műk. kölcsön nyújtása</t>
  </si>
  <si>
    <t>Műk. c. hiteltörl.</t>
  </si>
  <si>
    <t>Műk. c. hitel kamata</t>
  </si>
  <si>
    <t>Tartalék</t>
  </si>
  <si>
    <t>Műk. kiad. össz.:</t>
  </si>
  <si>
    <t>Felh. és tőkejell. bev.</t>
  </si>
  <si>
    <t xml:space="preserve">Sajátos felhalm és tőkejell bevét. </t>
  </si>
  <si>
    <t>Fejlesztési célú kv. támogatások</t>
  </si>
  <si>
    <t xml:space="preserve">Támogatás ért felh. bevét. </t>
  </si>
  <si>
    <t>Felh. c. átv. peszk.</t>
  </si>
  <si>
    <t>Felh. c. hitelfelvétel</t>
  </si>
  <si>
    <t xml:space="preserve">Felh. bevét. össz.: </t>
  </si>
  <si>
    <t>Támogatás ért. felhalm. kiad.</t>
  </si>
  <si>
    <t>Felhalm. célú pénzeszk. átadás áh. kív.</t>
  </si>
  <si>
    <t>Értékapírok vásárlása</t>
  </si>
  <si>
    <t>Felh. célú hiteltörl.</t>
  </si>
  <si>
    <t>Felh. célú hitel kamata</t>
  </si>
  <si>
    <t>Felh. kiad. össz.:</t>
  </si>
  <si>
    <t>Bevételek összesen:</t>
  </si>
  <si>
    <t>Kiadások összesen:</t>
  </si>
  <si>
    <t>3. sz. melléklet</t>
  </si>
  <si>
    <t xml:space="preserve">Kisbér Város Önkormányzata 2008. évi bevételei intézményenként </t>
  </si>
  <si>
    <t>e Ft-ban</t>
  </si>
  <si>
    <t>2008. Évi előirányzatok</t>
  </si>
  <si>
    <t>Int. műk.bev.és egy. saj. m. bev.</t>
  </si>
  <si>
    <t>Áll.hj.tám.</t>
  </si>
  <si>
    <t>M. cél. átv. áh. kív., tám. ért. műk. bev., el. kieg.</t>
  </si>
  <si>
    <t xml:space="preserve">F. cél. árv. áh. kív., tám. ért. felh. bev. </t>
  </si>
  <si>
    <t>H. adók, pótl.</t>
  </si>
  <si>
    <t xml:space="preserve">Ing. ért., oszt., saj. felh. bev. </t>
  </si>
  <si>
    <t>SZJA bevét., gépj., tf.</t>
  </si>
  <si>
    <t xml:space="preserve">Pénzm., kölcs. törl. </t>
  </si>
  <si>
    <t>Értékpapír műveletek</t>
  </si>
  <si>
    <t>Int. bevét. össz.:</t>
  </si>
  <si>
    <t xml:space="preserve">2008. évi int. fin. ei. </t>
  </si>
  <si>
    <t>Bevét. össz.</t>
  </si>
  <si>
    <t>Műk. szüks. peszk. átvez.</t>
  </si>
  <si>
    <t>Önállóan gazd. intézm. összesen:</t>
  </si>
  <si>
    <t>Részben önáll. gazd. int. összesen:</t>
  </si>
  <si>
    <t>Cigány K. Önk.</t>
  </si>
  <si>
    <t>Polg. Hiv. és részben önáll. gazd. int. összesen:</t>
  </si>
  <si>
    <t>Halmozott bevét. összesen:</t>
  </si>
  <si>
    <r>
      <t xml:space="preserve">Halmozodás kiküszöbölése érdekében </t>
    </r>
    <r>
      <rPr>
        <b/>
        <sz val="5"/>
        <rFont val="Arial CE"/>
        <family val="2"/>
      </rPr>
      <t>levonandó intézményfinanszírozás</t>
    </r>
  </si>
  <si>
    <t>Halomzódás nélküli bevételek összesen</t>
  </si>
  <si>
    <t>Forráshiány</t>
  </si>
  <si>
    <t>Felhalmozási c. hitelfelvétel</t>
  </si>
  <si>
    <t>Működési c. hitelfelvétel</t>
  </si>
  <si>
    <t>4. sz. melléklet</t>
  </si>
  <si>
    <t>Kisbér Város Önkormányzata összesített (nettósított)</t>
  </si>
  <si>
    <t>bevételeinek és kiadásainak 2008. évi alakulása</t>
  </si>
  <si>
    <t>ezer Ft-ban</t>
  </si>
  <si>
    <t>Előirányzat</t>
  </si>
  <si>
    <t xml:space="preserve">2007. er. ei. </t>
  </si>
  <si>
    <t>2007. m. ei.</t>
  </si>
  <si>
    <t>2008. e. ei.</t>
  </si>
  <si>
    <t>2008. mód. ei.</t>
  </si>
  <si>
    <t>I. Bevételek</t>
  </si>
  <si>
    <t>Hatósági jogk. k. műk. bev.</t>
  </si>
  <si>
    <t>Egyéb sajátos bevételek</t>
  </si>
  <si>
    <t>ÁFA bevételek</t>
  </si>
  <si>
    <t>Kamat bevételek</t>
  </si>
  <si>
    <t>Támogatás ért. műk. bevételek</t>
  </si>
  <si>
    <t>ÁH. kívülről átvett műk. pénzeszk.</t>
  </si>
  <si>
    <t>Önkorm. saj műk. bevét.</t>
  </si>
  <si>
    <t>Tárgyi eszk. ért.</t>
  </si>
  <si>
    <t>Pü-i befekt. bevételei</t>
  </si>
  <si>
    <t>Támogatás ért. felh. bevételek</t>
  </si>
  <si>
    <t>ÁH. kívülről átvett felh. pénzeszk.</t>
  </si>
  <si>
    <t>Önkorm. sajátos felhalm. bevét.</t>
  </si>
  <si>
    <t>Normatív állami hozzájárulás</t>
  </si>
  <si>
    <t>Központosított előirányzatok</t>
  </si>
  <si>
    <t>Normatív kötött felh. ei.</t>
  </si>
  <si>
    <t>Címzett támogatás</t>
  </si>
  <si>
    <t>Fejlesztési és vis maior támogatások</t>
  </si>
  <si>
    <t>Egyéb központi tám.</t>
  </si>
  <si>
    <t>Pénzforgalmi bevételek összesen:</t>
  </si>
  <si>
    <t>Költségvetési bevételek:</t>
  </si>
  <si>
    <t>Rövid lejáratú hitelek</t>
  </si>
  <si>
    <t>Hosszú lejáratú hitelek</t>
  </si>
  <si>
    <t>Értékpapírok bevételei</t>
  </si>
  <si>
    <t>Kiegyenlítő, függő, átfutó bevételek</t>
  </si>
  <si>
    <t>II. Kiadások</t>
  </si>
  <si>
    <t>Járulékköltségek</t>
  </si>
  <si>
    <r>
      <t xml:space="preserve">Dologi és egyéb folyó kiadások kiadások </t>
    </r>
    <r>
      <rPr>
        <sz val="7"/>
        <rFont val="Arial CE"/>
        <family val="2"/>
      </rPr>
      <t>(kamat nélk.)</t>
    </r>
  </si>
  <si>
    <t>Működési célú pénzeszk. átad. államh. kív.</t>
  </si>
  <si>
    <t>Felhalmozási célú pénzeszk. átadás államh. kív.</t>
  </si>
  <si>
    <t>Társadalmi és szoc. pol. juttat.</t>
  </si>
  <si>
    <t>Ellátottak p. juttat.</t>
  </si>
  <si>
    <t>Pénzforgalmi kiadások összesen:</t>
  </si>
  <si>
    <t>Költségvetési kiadások:</t>
  </si>
  <si>
    <t>Rövid lejáratú hitelek törl.</t>
  </si>
  <si>
    <t>Hosszú lejáratú hitelek törl.</t>
  </si>
  <si>
    <t>Értékpapírok kiadásai</t>
  </si>
  <si>
    <t>Kiegyenlítő, függő és átfutó kiadások</t>
  </si>
  <si>
    <t>Intézményfinanszírozás</t>
  </si>
  <si>
    <t>Műk. célú pénzeszk. átvezetés int. működtetéséhez</t>
  </si>
  <si>
    <t>5. sz. melléklet</t>
  </si>
  <si>
    <t xml:space="preserve">Kisbér Város Önkormányzata </t>
  </si>
  <si>
    <t>egyes 2008. évi bevételeinek és kiadásainak részletezése</t>
  </si>
  <si>
    <t>e Ft</t>
  </si>
  <si>
    <t>Összesen</t>
  </si>
  <si>
    <t>Polg.Hiv.</t>
  </si>
  <si>
    <t>CÖK</t>
  </si>
  <si>
    <t>Részben önállóan gazdálkodó intézmények</t>
  </si>
  <si>
    <t>Önáll. g. int.</t>
  </si>
  <si>
    <t>Óvoda</t>
  </si>
  <si>
    <t>P.S.Ált. I.</t>
  </si>
  <si>
    <t>T.M.Gimn.</t>
  </si>
  <si>
    <t>Könyvt.</t>
  </si>
  <si>
    <t>VIG</t>
  </si>
  <si>
    <t>Bánki D.Sz.I.</t>
  </si>
  <si>
    <t>Ő.N.Id. Otth.</t>
  </si>
  <si>
    <t xml:space="preserve">B.K. Szakkórh. </t>
  </si>
  <si>
    <t>Hatósági jokg. kapcs. műk. bev.</t>
  </si>
  <si>
    <t>Intézményi ellátási díjak</t>
  </si>
  <si>
    <t>Alkalmazottak térítése</t>
  </si>
  <si>
    <t>Alaptev. körében végzett szolg.</t>
  </si>
  <si>
    <t>Bérleti díjak</t>
  </si>
  <si>
    <t>Kamatbevételek</t>
  </si>
  <si>
    <t>Egyéb műk. bevét.</t>
  </si>
  <si>
    <t>ÁFA</t>
  </si>
  <si>
    <t>Működési bevételek</t>
  </si>
  <si>
    <t>Építési, körny.v. bírság</t>
  </si>
  <si>
    <t>Talajterhelési díj</t>
  </si>
  <si>
    <t>Lakbér</t>
  </si>
  <si>
    <t>Önkorm. egyéb saj műk bevét.</t>
  </si>
  <si>
    <t>Iparűzési adó</t>
  </si>
  <si>
    <t>Építményadó</t>
  </si>
  <si>
    <t>Idegenforgalmi adó</t>
  </si>
  <si>
    <t>Váll. komm. adója</t>
  </si>
  <si>
    <t>Magánszem. komm. adója</t>
  </si>
  <si>
    <t>Bírságok, pótlékok</t>
  </si>
  <si>
    <t>Átengedett SZJA</t>
  </si>
  <si>
    <t>SZJA kiegészítés</t>
  </si>
  <si>
    <t>Norm. módon eloszt. SZJA</t>
  </si>
  <si>
    <t>Termőföld bérbead. SZJA</t>
  </si>
  <si>
    <t>Gépjárműadó</t>
  </si>
  <si>
    <t>Átengedett központi adók, bevételek</t>
  </si>
  <si>
    <t>Áll. lak. számához kapcs norm. áll. hj.</t>
  </si>
  <si>
    <t xml:space="preserve">Feladatmutatóhoz kapcs. norm. áll. hj. </t>
  </si>
  <si>
    <t>Normatív áll. hozzájárulások</t>
  </si>
  <si>
    <t>Helyi szerv. int. tám. (létsz. leép.)</t>
  </si>
  <si>
    <t>Kisebbségi önkorm. tám.</t>
  </si>
  <si>
    <t>Nyári gyerekétkeztetés</t>
  </si>
  <si>
    <t>Könyvtári érdekeltségnövelő támogatás</t>
  </si>
  <si>
    <t>Vizitdíj</t>
  </si>
  <si>
    <t>Közműfejlesztési támogatás</t>
  </si>
  <si>
    <t>Támogatás helyi önk.bérkiadásaihoz 2008.évi bérpol.int.</t>
  </si>
  <si>
    <t>Központositott előirányzatok</t>
  </si>
  <si>
    <t xml:space="preserve">Egyéb központi támog. </t>
  </si>
  <si>
    <t>13.havi ill.</t>
  </si>
  <si>
    <t>Egyszeri kereset-kiegészítés</t>
  </si>
  <si>
    <t>2.</t>
  </si>
  <si>
    <t>Norm. kötött felh. tám. (közcélú fogl.)</t>
  </si>
  <si>
    <t>Ped.szakvizsga és továbbképzés</t>
  </si>
  <si>
    <t>Szoc. továbbképz.</t>
  </si>
  <si>
    <t>Norm. kötött felh. tám. (szoc. ellát).</t>
  </si>
  <si>
    <t>Normativ kötött felh. tám.</t>
  </si>
  <si>
    <t>Címzett támogatás (Kórház ép.)</t>
  </si>
  <si>
    <t>TERKI támogatás</t>
  </si>
  <si>
    <t>Műk. célú peszk. átvétel Eü. alapoktól</t>
  </si>
  <si>
    <t>Munkaerőpiaci alap közh. folg.</t>
  </si>
  <si>
    <t>Mozgáskorl. közl. tám.</t>
  </si>
  <si>
    <t>Műk. célú peszk. átvétel ÁH belülről (pü-i t., egyéb)</t>
  </si>
  <si>
    <t>Műk. célú peszk. átvét ÁH. belülről (okt.)</t>
  </si>
  <si>
    <t>Műk. célú peszk. átvétel ÁH belülről (eü.)</t>
  </si>
  <si>
    <t>Pályázati támogatások</t>
  </si>
  <si>
    <t xml:space="preserve">Műk. célú peszk. átvét ÁH. kívülről </t>
  </si>
  <si>
    <t>Műk. célú pénzeszk. átvétel áh. kív.</t>
  </si>
  <si>
    <t xml:space="preserve">Felhalm. célú peszk. átvétel </t>
  </si>
  <si>
    <t>Felhalm. célú peszk.átvétel Református Egyh.</t>
  </si>
  <si>
    <t>Felhalmozási célú pénzeszk. átvétel</t>
  </si>
  <si>
    <t>Felhalm. célú pénzeszk. átvétel lakosság</t>
  </si>
  <si>
    <t>Műk. c. peszk. átad. (NVK Zrt. lovarda)</t>
  </si>
  <si>
    <t>Műk.c.p.eszk.átadás önk-kv-i szervnek</t>
  </si>
  <si>
    <t>Műk. célú peszk.átad. KTKT szoc. fea.</t>
  </si>
  <si>
    <t>Támogatás értékű műk. kiadások</t>
  </si>
  <si>
    <t>Műk. célú peszk.átad.(sport sz.)</t>
  </si>
  <si>
    <t>Műk. célú peszk.átad. (társad. szerv.)</t>
  </si>
  <si>
    <t>Műk. célú pénzeszk. átadás (egyéb szerv.)</t>
  </si>
  <si>
    <t>Műk. c. peszk. átad. (Vízikozmű T.)</t>
  </si>
  <si>
    <t xml:space="preserve">Egyéb pénzb. juttatás </t>
  </si>
  <si>
    <t>Műk. célú pénzeszk átadás államh. kív.</t>
  </si>
  <si>
    <t>Felhalm célú peszk.átad. ÉDV RT.</t>
  </si>
  <si>
    <t>Felhalm. célú pénzeszk átad. államh. kív.</t>
  </si>
  <si>
    <t>Felh c.peszk.átad. Szoc.pály.önerő KTKT</t>
  </si>
  <si>
    <t>Felhalm célú peszk.átad. (KVI lovadra)</t>
  </si>
  <si>
    <t>Támogatás ért. felhalm kiadások</t>
  </si>
  <si>
    <t>6. sz. melléklet</t>
  </si>
  <si>
    <t xml:space="preserve">Polgármesteri Hivatal 2008. évi kiadási terve  </t>
  </si>
  <si>
    <t>Pénzbeni és természetbeni szociális ellátások részletezése</t>
  </si>
  <si>
    <t>Kiadás összesen:</t>
  </si>
  <si>
    <t>Működési kiadásokból</t>
  </si>
  <si>
    <t>Szem juttat</t>
  </si>
  <si>
    <t>Járulékköltség</t>
  </si>
  <si>
    <t>Dologi és egy. kiad.</t>
  </si>
  <si>
    <t>Polgármesteri Hivatal, Képv. tet. műk. kiad</t>
  </si>
  <si>
    <t>Támogatás értékű műk. kiadás</t>
  </si>
  <si>
    <t>Műk. célú peszk. átad. államh. kív.</t>
  </si>
  <si>
    <t xml:space="preserve">Műk. célú hiteltörl. </t>
  </si>
  <si>
    <t>Műk. célú hitelek kamat</t>
  </si>
  <si>
    <t>Összesen:</t>
  </si>
  <si>
    <t xml:space="preserve">Beruházás </t>
  </si>
  <si>
    <t>Felújítás</t>
  </si>
  <si>
    <t>Támogatás értékű felhalm. kiadás</t>
  </si>
  <si>
    <t>Felhalm. c. peszk. átad. államh. kív.</t>
  </si>
  <si>
    <t>Értékpapírok, részesedések vásárlása</t>
  </si>
  <si>
    <t>Felhalmozási célú hitelek törlesztése</t>
  </si>
  <si>
    <t>Felhalmozási célú hitelek kamata</t>
  </si>
  <si>
    <t>Kiadások mindösszesen:</t>
  </si>
  <si>
    <t xml:space="preserve">a./ Munkanélk. jöv. p. tám. </t>
  </si>
  <si>
    <t xml:space="preserve">b./ Aktívk. Rensz. Szoc. segélyez. </t>
  </si>
  <si>
    <t xml:space="preserve">c./ Ápolási díj </t>
  </si>
  <si>
    <t xml:space="preserve">d./ Rendszeres gyermekvédelmi támogatás </t>
  </si>
  <si>
    <t xml:space="preserve">e./ Időskorúak járadéka </t>
  </si>
  <si>
    <t xml:space="preserve">f./ Rendkiv. gyermekvéd. támogatás </t>
  </si>
  <si>
    <t xml:space="preserve">g./ Felnőttek átmeneti segélyezése </t>
  </si>
  <si>
    <t>h./ Közgyógyellátás</t>
  </si>
  <si>
    <t>j,/ Lakásfenntartási támogatás</t>
  </si>
  <si>
    <t xml:space="preserve">k./ Temetési segélyezés </t>
  </si>
  <si>
    <t xml:space="preserve">l./ Mozgáskol. tám. </t>
  </si>
  <si>
    <t>m./ Köztemetés</t>
  </si>
  <si>
    <t>n./ Vizitdíj visszatérítés</t>
  </si>
  <si>
    <t>o./ Nyári gyermekétkeztetés</t>
  </si>
  <si>
    <t>p./ Otthonteremtési támogatás</t>
  </si>
  <si>
    <t>8. sz. melléklet</t>
  </si>
  <si>
    <t xml:space="preserve">Kisbér Város Önkormányzata felhalmozási kiadásai 2008. évre </t>
  </si>
  <si>
    <t>2007. évi er. ei.</t>
  </si>
  <si>
    <t>2007. évi mód. ei.</t>
  </si>
  <si>
    <t>2008. évi  ei.</t>
  </si>
  <si>
    <t>2008. évi mód.  ei.</t>
  </si>
  <si>
    <t>Polgármesteri Hivatal</t>
  </si>
  <si>
    <t>Kórház építés</t>
  </si>
  <si>
    <t>Lovarda beruházás I. komp. eszköz besz.</t>
  </si>
  <si>
    <t>Lovarda beruházás I. komp. tervezés</t>
  </si>
  <si>
    <t>Lovarda beruházás I. komp. építési beruh. és egyéb k.</t>
  </si>
  <si>
    <t>Lovarda beruházás II. komp. építési beruh. és egyéb k.</t>
  </si>
  <si>
    <t xml:space="preserve">Tervezési díjak </t>
  </si>
  <si>
    <t>Iskola u. MATÁV légvezeték kiv</t>
  </si>
  <si>
    <t>Iskola u. kábelTV légvezeték kiv</t>
  </si>
  <si>
    <t>Iskola u. útépítés</t>
  </si>
  <si>
    <t>Ménesköz kandelláberek</t>
  </si>
  <si>
    <t>Ménesköz lámpatestek</t>
  </si>
  <si>
    <t>Iskola u. földmuka</t>
  </si>
  <si>
    <t>200-as körvezeték kiép.</t>
  </si>
  <si>
    <t>Parkoló építés</t>
  </si>
  <si>
    <t>Épület bontás Ménesköz</t>
  </si>
  <si>
    <t>Parkoló építés (belső)</t>
  </si>
  <si>
    <t>Fehérvári utca útép.</t>
  </si>
  <si>
    <t>Iskola bővítés (pályázat)</t>
  </si>
  <si>
    <t>Pályázati alap (telek kial., naturpark, utép…)</t>
  </si>
  <si>
    <t>Személygépkocsi vásárlás</t>
  </si>
  <si>
    <t>Földterület vásárlás</t>
  </si>
  <si>
    <t>Számítástechnikai eszköz besz.</t>
  </si>
  <si>
    <t>Településrendezési terv felülvizsgálata</t>
  </si>
  <si>
    <t>Cigány Kisebbségi Önkormányzat</t>
  </si>
  <si>
    <t>Táncsics Mihály Gimnázium és Szakközépisk.</t>
  </si>
  <si>
    <t xml:space="preserve">Gépek, berend., szám.techn.eszk.immat. javak vásárlása </t>
  </si>
  <si>
    <t>Wass Albert Műv.Központ és könyvtár</t>
  </si>
  <si>
    <t>Városigazgatóság</t>
  </si>
  <si>
    <t>Hallásvizsgáló (védőnői sz.)</t>
  </si>
  <si>
    <t>T.M. Gimnázium eszk. besz.</t>
  </si>
  <si>
    <t>Jármű vásárlás</t>
  </si>
  <si>
    <t>Számítógép</t>
  </si>
  <si>
    <t>Bánki D. Szakképző Iskola</t>
  </si>
  <si>
    <t>Őszi Napfény Idősek Otthona</t>
  </si>
  <si>
    <t>Batthyány K. Szakkórház</t>
  </si>
  <si>
    <t>Beruházások összesen:</t>
  </si>
  <si>
    <t xml:space="preserve">Felújítások </t>
  </si>
  <si>
    <t>Csatorna hálózat felújítás (ÉDV Rt.)</t>
  </si>
  <si>
    <t>Épületfelújítás (Óvoda)</t>
  </si>
  <si>
    <t>Óvoda vizesblokk felújítás</t>
  </si>
  <si>
    <t>Rákóczi u. felújítás</t>
  </si>
  <si>
    <t>Pályázati alap felújítás (lift, épület…)</t>
  </si>
  <si>
    <t>Desseő Gy. u E-ON légvezeték kiv. Trafó</t>
  </si>
  <si>
    <t>Épületfelújítás (kiskastély fűtés, víz)</t>
  </si>
  <si>
    <t>Angolpark rekreációs felújítás</t>
  </si>
  <si>
    <t>Ingatlanok. gépek , berend. felújítása</t>
  </si>
  <si>
    <t>Felújítások összesen:</t>
  </si>
  <si>
    <t>Lovarda  KVI</t>
  </si>
  <si>
    <t>Szoc.alapell.pályázat önerő KTKT-nak</t>
  </si>
  <si>
    <t>Felham. célú peszk. átadás államh. kív.</t>
  </si>
  <si>
    <t>ÉDV Rt. szennyvíztelep felújításhoz</t>
  </si>
  <si>
    <t>Felhalmozási célú hiteltörlesztés</t>
  </si>
  <si>
    <t>Fejlesztési hitel (Hánta csatorna)</t>
  </si>
  <si>
    <t>Lakásépítési hiteltörlesztés (szoc. bérlak.)</t>
  </si>
  <si>
    <t>Hosszú lej. felj. hiteltörl. (2002. évi beruh.)</t>
  </si>
  <si>
    <t>Fejlesztési hitel (2003. évi)</t>
  </si>
  <si>
    <t>Felhalmozási hitel (Műv. Ház építés)</t>
  </si>
  <si>
    <t>Felhamozási hitel (2006.évi felv.)</t>
  </si>
  <si>
    <t>Véncser ivóvíz</t>
  </si>
  <si>
    <t>Felhalmozási hitel (Városközp., víz körvez.)</t>
  </si>
  <si>
    <t>Parkoló ép. tám. meg. hitel</t>
  </si>
  <si>
    <t>PHARE tám. megel. Hitel</t>
  </si>
  <si>
    <t>PHARE hiteltörlesztés</t>
  </si>
  <si>
    <t>Hiteltörlesztés összesen:</t>
  </si>
  <si>
    <t>Felhalmozási kiadások összesen:</t>
  </si>
  <si>
    <t>7.számú melléklet</t>
  </si>
  <si>
    <t>Cigány Kisebbségi Önkormányzat 2008. évi kiadásai és bevételei</t>
  </si>
  <si>
    <t>2008. évi előirányzat</t>
  </si>
  <si>
    <t>2008. évi mód.ei</t>
  </si>
  <si>
    <t>Járulékköltésgek</t>
  </si>
  <si>
    <t>Dologi kiadások</t>
  </si>
  <si>
    <t>Pénzeszköz átadások</t>
  </si>
  <si>
    <t>Felhalmozási kiadások</t>
  </si>
  <si>
    <t>Intézményi műk. bevét.</t>
  </si>
  <si>
    <t>Átvett pénzeszközök</t>
  </si>
  <si>
    <t>Költségvetési hozzájárulás</t>
  </si>
  <si>
    <t>Felhalmozási bevételek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</si>
</sst>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0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i/>
      <sz val="7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u val="single"/>
      <sz val="8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7"/>
      <name val="Arial CE"/>
      <family val="2"/>
    </font>
    <font>
      <sz val="5"/>
      <name val="Arial CE"/>
      <family val="2"/>
    </font>
    <font>
      <b/>
      <sz val="5"/>
      <name val="Arial CE"/>
      <family val="2"/>
    </font>
    <font>
      <u val="single"/>
      <sz val="7"/>
      <name val="Arial CE"/>
      <family val="2"/>
    </font>
    <font>
      <i/>
      <sz val="7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</fonts>
  <fills count="2">
    <fill>
      <patternFill/>
    </fill>
    <fill>
      <patternFill patternType="gray125"/>
    </fill>
  </fills>
  <borders count="93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9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7" xfId="0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Border="1" applyAlignment="1">
      <alignment/>
    </xf>
    <xf numFmtId="0" fontId="2" fillId="0" borderId="1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8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8" fillId="0" borderId="29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4" fillId="0" borderId="7" xfId="0" applyFont="1" applyBorder="1" applyAlignment="1">
      <alignment/>
    </xf>
    <xf numFmtId="0" fontId="8" fillId="0" borderId="33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 wrapText="1"/>
    </xf>
    <xf numFmtId="0" fontId="8" fillId="0" borderId="3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7" fillId="0" borderId="39" xfId="0" applyFont="1" applyFill="1" applyBorder="1" applyAlignment="1">
      <alignment horizontal="left"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14" xfId="0" applyFont="1" applyBorder="1" applyAlignment="1">
      <alignment/>
    </xf>
    <xf numFmtId="0" fontId="8" fillId="0" borderId="45" xfId="0" applyFont="1" applyFill="1" applyBorder="1" applyAlignment="1">
      <alignment horizontal="left"/>
    </xf>
    <xf numFmtId="0" fontId="4" fillId="0" borderId="46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0" fontId="4" fillId="0" borderId="3" xfId="0" applyFont="1" applyBorder="1" applyAlignment="1">
      <alignment/>
    </xf>
    <xf numFmtId="0" fontId="8" fillId="0" borderId="28" xfId="0" applyFont="1" applyFill="1" applyBorder="1" applyAlignment="1">
      <alignment horizontal="left" wrapText="1"/>
    </xf>
    <xf numFmtId="0" fontId="8" fillId="0" borderId="51" xfId="0" applyFont="1" applyFill="1" applyBorder="1" applyAlignment="1">
      <alignment/>
    </xf>
    <xf numFmtId="0" fontId="8" fillId="0" borderId="52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53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4" fillId="0" borderId="54" xfId="0" applyFont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 wrapText="1"/>
    </xf>
    <xf numFmtId="0" fontId="8" fillId="0" borderId="41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 wrapText="1"/>
    </xf>
    <xf numFmtId="0" fontId="8" fillId="0" borderId="5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4" fillId="0" borderId="26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left"/>
    </xf>
    <xf numFmtId="0" fontId="4" fillId="0" borderId="41" xfId="0" applyFont="1" applyFill="1" applyBorder="1" applyAlignment="1">
      <alignment wrapText="1"/>
    </xf>
    <xf numFmtId="0" fontId="4" fillId="0" borderId="55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7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0" fillId="0" borderId="38" xfId="0" applyBorder="1" applyAlignment="1">
      <alignment/>
    </xf>
    <xf numFmtId="0" fontId="4" fillId="0" borderId="39" xfId="0" applyFont="1" applyFill="1" applyBorder="1" applyAlignment="1">
      <alignment/>
    </xf>
    <xf numFmtId="0" fontId="7" fillId="0" borderId="45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0" fontId="4" fillId="0" borderId="16" xfId="0" applyFont="1" applyBorder="1" applyAlignment="1">
      <alignment/>
    </xf>
    <xf numFmtId="0" fontId="7" fillId="0" borderId="56" xfId="0" applyFont="1" applyFill="1" applyBorder="1" applyAlignment="1">
      <alignment/>
    </xf>
    <xf numFmtId="0" fontId="7" fillId="0" borderId="57" xfId="0" applyFont="1" applyFill="1" applyBorder="1" applyAlignment="1">
      <alignment/>
    </xf>
    <xf numFmtId="0" fontId="7" fillId="0" borderId="28" xfId="0" applyFont="1" applyFill="1" applyBorder="1" applyAlignment="1">
      <alignment horizontal="left" wrapText="1"/>
    </xf>
    <xf numFmtId="0" fontId="7" fillId="0" borderId="51" xfId="0" applyFont="1" applyFill="1" applyBorder="1" applyAlignment="1">
      <alignment/>
    </xf>
    <xf numFmtId="0" fontId="4" fillId="0" borderId="54" xfId="0" applyFont="1" applyBorder="1" applyAlignment="1">
      <alignment/>
    </xf>
    <xf numFmtId="0" fontId="8" fillId="0" borderId="33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9" fillId="0" borderId="45" xfId="0" applyFont="1" applyFill="1" applyBorder="1" applyAlignment="1">
      <alignment horizontal="left"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8" fillId="0" borderId="45" xfId="0" applyFont="1" applyFill="1" applyBorder="1" applyAlignment="1">
      <alignment/>
    </xf>
    <xf numFmtId="0" fontId="8" fillId="0" borderId="62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4" fillId="0" borderId="23" xfId="0" applyFont="1" applyBorder="1" applyAlignment="1">
      <alignment/>
    </xf>
    <xf numFmtId="0" fontId="8" fillId="0" borderId="63" xfId="0" applyFont="1" applyFill="1" applyBorder="1" applyAlignment="1">
      <alignment horizontal="left"/>
    </xf>
    <xf numFmtId="0" fontId="4" fillId="0" borderId="64" xfId="0" applyFont="1" applyFill="1" applyBorder="1" applyAlignment="1">
      <alignment/>
    </xf>
    <xf numFmtId="0" fontId="4" fillId="0" borderId="65" xfId="0" applyFont="1" applyFill="1" applyBorder="1" applyAlignment="1">
      <alignment/>
    </xf>
    <xf numFmtId="0" fontId="8" fillId="0" borderId="63" xfId="0" applyFont="1" applyFill="1" applyBorder="1" applyAlignment="1">
      <alignment/>
    </xf>
    <xf numFmtId="0" fontId="8" fillId="0" borderId="66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8" fillId="0" borderId="64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0" fontId="7" fillId="0" borderId="68" xfId="0" applyFont="1" applyFill="1" applyBorder="1" applyAlignment="1">
      <alignment/>
    </xf>
    <xf numFmtId="0" fontId="4" fillId="0" borderId="57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29" xfId="0" applyFont="1" applyFill="1" applyBorder="1" applyAlignment="1">
      <alignment horizontal="left" wrapText="1" shrinkToFit="1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4" fillId="0" borderId="38" xfId="0" applyFont="1" applyBorder="1" applyAlignment="1">
      <alignment/>
    </xf>
    <xf numFmtId="0" fontId="4" fillId="0" borderId="69" xfId="0" applyFont="1" applyBorder="1" applyAlignment="1">
      <alignment/>
    </xf>
    <xf numFmtId="0" fontId="4" fillId="0" borderId="7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28" xfId="0" applyFont="1" applyBorder="1" applyAlignment="1">
      <alignment wrapText="1"/>
    </xf>
    <xf numFmtId="0" fontId="10" fillId="0" borderId="51" xfId="0" applyFont="1" applyBorder="1" applyAlignment="1">
      <alignment/>
    </xf>
    <xf numFmtId="0" fontId="10" fillId="0" borderId="52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3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28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left"/>
    </xf>
    <xf numFmtId="0" fontId="0" fillId="0" borderId="34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9" xfId="0" applyFont="1" applyFill="1" applyBorder="1" applyAlignment="1">
      <alignment horizontal="left"/>
    </xf>
    <xf numFmtId="0" fontId="0" fillId="0" borderId="40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19" xfId="0" applyFont="1" applyFill="1" applyBorder="1" applyAlignment="1">
      <alignment horizontal="left"/>
    </xf>
    <xf numFmtId="0" fontId="0" fillId="0" borderId="71" xfId="0" applyFill="1" applyBorder="1" applyAlignment="1">
      <alignment/>
    </xf>
    <xf numFmtId="0" fontId="0" fillId="0" borderId="20" xfId="0" applyFill="1" applyBorder="1" applyAlignment="1">
      <alignment/>
    </xf>
    <xf numFmtId="0" fontId="2" fillId="0" borderId="28" xfId="0" applyFont="1" applyFill="1" applyBorder="1" applyAlignment="1">
      <alignment horizontal="left"/>
    </xf>
    <xf numFmtId="0" fontId="2" fillId="0" borderId="51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41" xfId="0" applyFill="1" applyBorder="1" applyAlignment="1">
      <alignment/>
    </xf>
    <xf numFmtId="0" fontId="0" fillId="0" borderId="18" xfId="0" applyFill="1" applyBorder="1" applyAlignment="1">
      <alignment/>
    </xf>
    <xf numFmtId="0" fontId="5" fillId="0" borderId="28" xfId="0" applyFont="1" applyFill="1" applyBorder="1" applyAlignment="1">
      <alignment horizontal="left"/>
    </xf>
    <xf numFmtId="0" fontId="5" fillId="0" borderId="51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33" xfId="0" applyFont="1" applyFill="1" applyBorder="1" applyAlignment="1">
      <alignment horizontal="left"/>
    </xf>
    <xf numFmtId="0" fontId="9" fillId="0" borderId="51" xfId="0" applyFont="1" applyFill="1" applyBorder="1" applyAlignment="1">
      <alignment horizontal="center" wrapText="1"/>
    </xf>
    <xf numFmtId="0" fontId="13" fillId="0" borderId="7" xfId="0" applyFont="1" applyBorder="1" applyAlignment="1">
      <alignment/>
    </xf>
    <xf numFmtId="0" fontId="9" fillId="0" borderId="30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 wrapText="1"/>
    </xf>
    <xf numFmtId="0" fontId="9" fillId="0" borderId="2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 wrapText="1"/>
    </xf>
    <xf numFmtId="0" fontId="9" fillId="0" borderId="72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9" fillId="0" borderId="34" xfId="0" applyFont="1" applyFill="1" applyBorder="1" applyAlignment="1">
      <alignment horizontal="center" wrapText="1"/>
    </xf>
    <xf numFmtId="0" fontId="9" fillId="0" borderId="35" xfId="0" applyFont="1" applyFill="1" applyBorder="1" applyAlignment="1">
      <alignment horizontal="center" wrapText="1"/>
    </xf>
    <xf numFmtId="0" fontId="9" fillId="0" borderId="41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36" xfId="0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9" fillId="0" borderId="73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39" xfId="0" applyFont="1" applyFill="1" applyBorder="1" applyAlignment="1">
      <alignment horizontal="left"/>
    </xf>
    <xf numFmtId="0" fontId="13" fillId="0" borderId="40" xfId="0" applyFont="1" applyFill="1" applyBorder="1" applyAlignment="1">
      <alignment/>
    </xf>
    <xf numFmtId="0" fontId="13" fillId="0" borderId="59" xfId="0" applyFont="1" applyFill="1" applyBorder="1" applyAlignment="1">
      <alignment/>
    </xf>
    <xf numFmtId="0" fontId="13" fillId="0" borderId="74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13" fillId="0" borderId="43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9" fillId="0" borderId="75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3" fillId="0" borderId="46" xfId="0" applyFont="1" applyFill="1" applyBorder="1" applyAlignment="1">
      <alignment/>
    </xf>
    <xf numFmtId="0" fontId="13" fillId="0" borderId="61" xfId="0" applyFont="1" applyFill="1" applyBorder="1" applyAlignment="1">
      <alignment/>
    </xf>
    <xf numFmtId="0" fontId="13" fillId="0" borderId="71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9" fillId="0" borderId="46" xfId="0" applyFont="1" applyFill="1" applyBorder="1" applyAlignment="1">
      <alignment/>
    </xf>
    <xf numFmtId="0" fontId="13" fillId="0" borderId="62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0" fontId="9" fillId="0" borderId="76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71" xfId="0" applyFont="1" applyFill="1" applyBorder="1" applyAlignment="1">
      <alignment/>
    </xf>
    <xf numFmtId="0" fontId="9" fillId="0" borderId="50" xfId="0" applyFont="1" applyFill="1" applyBorder="1" applyAlignment="1">
      <alignment/>
    </xf>
    <xf numFmtId="0" fontId="8" fillId="0" borderId="3" xfId="0" applyFont="1" applyBorder="1" applyAlignment="1">
      <alignment/>
    </xf>
    <xf numFmtId="0" fontId="9" fillId="0" borderId="28" xfId="0" applyFont="1" applyFill="1" applyBorder="1" applyAlignment="1">
      <alignment horizontal="left" wrapText="1"/>
    </xf>
    <xf numFmtId="0" fontId="9" fillId="0" borderId="51" xfId="0" applyFont="1" applyFill="1" applyBorder="1" applyAlignment="1">
      <alignment/>
    </xf>
    <xf numFmtId="0" fontId="9" fillId="0" borderId="52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9" fillId="0" borderId="53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7" xfId="0" applyFont="1" applyFill="1" applyBorder="1" applyAlignment="1">
      <alignment horizontal="left"/>
    </xf>
    <xf numFmtId="0" fontId="9" fillId="0" borderId="42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7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44" xfId="0" applyFont="1" applyFill="1" applyBorder="1" applyAlignment="1">
      <alignment horizontal="center" wrapText="1"/>
    </xf>
    <xf numFmtId="0" fontId="9" fillId="0" borderId="55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left"/>
    </xf>
    <xf numFmtId="0" fontId="13" fillId="0" borderId="41" xfId="0" applyFont="1" applyFill="1" applyBorder="1" applyAlignment="1">
      <alignment/>
    </xf>
    <xf numFmtId="0" fontId="13" fillId="0" borderId="42" xfId="0" applyFont="1" applyFill="1" applyBorder="1" applyAlignment="1">
      <alignment/>
    </xf>
    <xf numFmtId="0" fontId="13" fillId="0" borderId="77" xfId="0" applyFont="1" applyFill="1" applyBorder="1" applyAlignment="1">
      <alignment/>
    </xf>
    <xf numFmtId="0" fontId="9" fillId="0" borderId="58" xfId="0" applyFont="1" applyFill="1" applyBorder="1" applyAlignment="1">
      <alignment/>
    </xf>
    <xf numFmtId="0" fontId="9" fillId="0" borderId="55" xfId="0" applyFont="1" applyFill="1" applyBorder="1" applyAlignment="1">
      <alignment/>
    </xf>
    <xf numFmtId="0" fontId="9" fillId="0" borderId="54" xfId="0" applyFont="1" applyFill="1" applyBorder="1" applyAlignment="1">
      <alignment/>
    </xf>
    <xf numFmtId="0" fontId="13" fillId="0" borderId="55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9" fillId="0" borderId="77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0" fillId="0" borderId="58" xfId="0" applyBorder="1" applyAlignment="1">
      <alignment/>
    </xf>
    <xf numFmtId="0" fontId="13" fillId="0" borderId="39" xfId="0" applyFont="1" applyFill="1" applyBorder="1" applyAlignment="1">
      <alignment horizontal="left"/>
    </xf>
    <xf numFmtId="0" fontId="13" fillId="0" borderId="9" xfId="0" applyFont="1" applyFill="1" applyBorder="1" applyAlignment="1">
      <alignment/>
    </xf>
    <xf numFmtId="0" fontId="0" fillId="0" borderId="40" xfId="0" applyBorder="1" applyAlignment="1">
      <alignment/>
    </xf>
    <xf numFmtId="0" fontId="9" fillId="0" borderId="9" xfId="0" applyFont="1" applyFill="1" applyBorder="1" applyAlignment="1">
      <alignment/>
    </xf>
    <xf numFmtId="0" fontId="9" fillId="0" borderId="56" xfId="0" applyFont="1" applyFill="1" applyBorder="1" applyAlignment="1">
      <alignment horizontal="left"/>
    </xf>
    <xf numFmtId="0" fontId="13" fillId="0" borderId="47" xfId="0" applyFont="1" applyFill="1" applyBorder="1" applyAlignment="1">
      <alignment/>
    </xf>
    <xf numFmtId="0" fontId="13" fillId="0" borderId="48" xfId="0" applyFont="1" applyFill="1" applyBorder="1" applyAlignment="1">
      <alignment/>
    </xf>
    <xf numFmtId="0" fontId="13" fillId="0" borderId="78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79" xfId="0" applyFont="1" applyFill="1" applyBorder="1" applyAlignment="1">
      <alignment/>
    </xf>
    <xf numFmtId="0" fontId="13" fillId="0" borderId="80" xfId="0" applyFont="1" applyFill="1" applyBorder="1" applyAlignment="1">
      <alignment/>
    </xf>
    <xf numFmtId="0" fontId="13" fillId="0" borderId="56" xfId="0" applyFont="1" applyFill="1" applyBorder="1" applyAlignment="1">
      <alignment/>
    </xf>
    <xf numFmtId="0" fontId="9" fillId="0" borderId="68" xfId="0" applyFont="1" applyFill="1" applyBorder="1" applyAlignment="1">
      <alignment/>
    </xf>
    <xf numFmtId="0" fontId="9" fillId="0" borderId="61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7" fillId="0" borderId="3" xfId="0" applyFont="1" applyBorder="1" applyAlignment="1">
      <alignment/>
    </xf>
    <xf numFmtId="0" fontId="6" fillId="0" borderId="28" xfId="0" applyFont="1" applyFill="1" applyBorder="1" applyAlignment="1">
      <alignment horizontal="left" wrapText="1"/>
    </xf>
    <xf numFmtId="0" fontId="6" fillId="0" borderId="51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9" fillId="0" borderId="81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13" fillId="0" borderId="75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9" fillId="0" borderId="82" xfId="0" applyFont="1" applyFill="1" applyBorder="1" applyAlignment="1">
      <alignment/>
    </xf>
    <xf numFmtId="0" fontId="9" fillId="0" borderId="83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3" fillId="0" borderId="76" xfId="0" applyFont="1" applyFill="1" applyBorder="1" applyAlignment="1">
      <alignment/>
    </xf>
    <xf numFmtId="0" fontId="13" fillId="0" borderId="4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67" xfId="0" applyFont="1" applyFill="1" applyBorder="1" applyAlignment="1">
      <alignment/>
    </xf>
    <xf numFmtId="0" fontId="9" fillId="0" borderId="66" xfId="0" applyFont="1" applyFill="1" applyBorder="1" applyAlignment="1">
      <alignment/>
    </xf>
    <xf numFmtId="0" fontId="4" fillId="0" borderId="25" xfId="0" applyFont="1" applyBorder="1" applyAlignment="1">
      <alignment/>
    </xf>
    <xf numFmtId="0" fontId="9" fillId="0" borderId="63" xfId="0" applyFont="1" applyFill="1" applyBorder="1" applyAlignment="1">
      <alignment horizontal="left"/>
    </xf>
    <xf numFmtId="0" fontId="13" fillId="0" borderId="64" xfId="0" applyFont="1" applyFill="1" applyBorder="1" applyAlignment="1">
      <alignment/>
    </xf>
    <xf numFmtId="0" fontId="9" fillId="0" borderId="49" xfId="0" applyFont="1" applyFill="1" applyBorder="1" applyAlignment="1">
      <alignment/>
    </xf>
    <xf numFmtId="0" fontId="9" fillId="0" borderId="79" xfId="0" applyFont="1" applyFill="1" applyBorder="1" applyAlignment="1">
      <alignment/>
    </xf>
    <xf numFmtId="0" fontId="9" fillId="0" borderId="65" xfId="0" applyFont="1" applyFill="1" applyBorder="1" applyAlignment="1">
      <alignment/>
    </xf>
    <xf numFmtId="0" fontId="9" fillId="0" borderId="56" xfId="0" applyFont="1" applyFill="1" applyBorder="1" applyAlignment="1">
      <alignment/>
    </xf>
    <xf numFmtId="0" fontId="9" fillId="0" borderId="57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14" fillId="0" borderId="28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0" fontId="13" fillId="0" borderId="0" xfId="0" applyFont="1" applyAlignment="1">
      <alignment wrapText="1"/>
    </xf>
    <xf numFmtId="0" fontId="16" fillId="0" borderId="51" xfId="0" applyFont="1" applyFill="1" applyBorder="1" applyAlignment="1">
      <alignment/>
    </xf>
    <xf numFmtId="0" fontId="16" fillId="0" borderId="52" xfId="0" applyFont="1" applyFill="1" applyBorder="1" applyAlignment="1">
      <alignment/>
    </xf>
    <xf numFmtId="0" fontId="16" fillId="0" borderId="28" xfId="0" applyFont="1" applyFill="1" applyBorder="1" applyAlignment="1">
      <alignment/>
    </xf>
    <xf numFmtId="0" fontId="16" fillId="0" borderId="5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16" fillId="0" borderId="53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16" fillId="0" borderId="84" xfId="0" applyFont="1" applyFill="1" applyBorder="1" applyAlignment="1">
      <alignment/>
    </xf>
    <xf numFmtId="0" fontId="13" fillId="0" borderId="55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81" xfId="0" applyFont="1" applyBorder="1" applyAlignment="1">
      <alignment/>
    </xf>
    <xf numFmtId="0" fontId="13" fillId="0" borderId="55" xfId="0" applyFont="1" applyBorder="1" applyAlignment="1">
      <alignment/>
    </xf>
    <xf numFmtId="0" fontId="13" fillId="0" borderId="41" xfId="0" applyFont="1" applyBorder="1" applyAlignment="1">
      <alignment/>
    </xf>
    <xf numFmtId="0" fontId="13" fillId="0" borderId="26" xfId="0" applyFont="1" applyBorder="1" applyAlignment="1">
      <alignment/>
    </xf>
    <xf numFmtId="0" fontId="17" fillId="0" borderId="9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39" xfId="0" applyFont="1" applyBorder="1" applyAlignment="1">
      <alignment/>
    </xf>
    <xf numFmtId="0" fontId="17" fillId="0" borderId="75" xfId="0" applyFont="1" applyBorder="1" applyAlignment="1">
      <alignment/>
    </xf>
    <xf numFmtId="0" fontId="17" fillId="0" borderId="40" xfId="0" applyFont="1" applyBorder="1" applyAlignment="1">
      <alignment/>
    </xf>
    <xf numFmtId="0" fontId="6" fillId="0" borderId="85" xfId="0" applyFont="1" applyBorder="1" applyAlignment="1">
      <alignment/>
    </xf>
    <xf numFmtId="0" fontId="17" fillId="0" borderId="86" xfId="0" applyFont="1" applyBorder="1" applyAlignment="1">
      <alignment/>
    </xf>
    <xf numFmtId="0" fontId="6" fillId="0" borderId="86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87" xfId="0" applyFont="1" applyBorder="1" applyAlignment="1">
      <alignment/>
    </xf>
    <xf numFmtId="0" fontId="6" fillId="0" borderId="71" xfId="0" applyFont="1" applyBorder="1" applyAlignment="1">
      <alignment/>
    </xf>
    <xf numFmtId="0" fontId="0" fillId="0" borderId="3" xfId="0" applyFont="1" applyBorder="1" applyAlignment="1">
      <alignment horizontal="center" wrapText="1"/>
    </xf>
    <xf numFmtId="0" fontId="2" fillId="0" borderId="77" xfId="0" applyFont="1" applyBorder="1" applyAlignment="1">
      <alignment/>
    </xf>
    <xf numFmtId="0" fontId="0" fillId="0" borderId="26" xfId="0" applyBorder="1" applyAlignment="1">
      <alignment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43" xfId="0" applyFill="1" applyBorder="1" applyAlignment="1">
      <alignment/>
    </xf>
    <xf numFmtId="0" fontId="0" fillId="0" borderId="50" xfId="0" applyBorder="1" applyAlignment="1">
      <alignment/>
    </xf>
    <xf numFmtId="0" fontId="0" fillId="0" borderId="62" xfId="0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77" xfId="0" applyBorder="1" applyAlignment="1">
      <alignment/>
    </xf>
    <xf numFmtId="0" fontId="0" fillId="0" borderId="54" xfId="0" applyBorder="1" applyAlignment="1">
      <alignment/>
    </xf>
    <xf numFmtId="0" fontId="2" fillId="0" borderId="9" xfId="0" applyFont="1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0" borderId="57" xfId="0" applyBorder="1" applyAlignment="1">
      <alignment/>
    </xf>
    <xf numFmtId="0" fontId="0" fillId="0" borderId="79" xfId="0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53" xfId="0" applyBorder="1" applyAlignment="1">
      <alignment/>
    </xf>
    <xf numFmtId="0" fontId="0" fillId="0" borderId="4" xfId="0" applyBorder="1" applyAlignment="1">
      <alignment/>
    </xf>
    <xf numFmtId="0" fontId="0" fillId="0" borderId="3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0" fillId="0" borderId="28" xfId="0" applyFont="1" applyBorder="1" applyAlignment="1">
      <alignment horizontal="center" shrinkToFit="1"/>
    </xf>
    <xf numFmtId="0" fontId="0" fillId="0" borderId="51" xfId="0" applyFont="1" applyBorder="1" applyAlignment="1">
      <alignment horizontal="center" shrinkToFit="1"/>
    </xf>
    <xf numFmtId="0" fontId="0" fillId="0" borderId="4" xfId="0" applyFont="1" applyBorder="1" applyAlignment="1">
      <alignment horizontal="center" shrinkToFit="1"/>
    </xf>
    <xf numFmtId="0" fontId="0" fillId="0" borderId="16" xfId="0" applyFont="1" applyBorder="1" applyAlignment="1">
      <alignment horizontal="center" shrinkToFit="1"/>
    </xf>
    <xf numFmtId="0" fontId="0" fillId="0" borderId="55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77" xfId="0" applyFont="1" applyBorder="1" applyAlignment="1">
      <alignment/>
    </xf>
    <xf numFmtId="0" fontId="0" fillId="0" borderId="39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28" xfId="0" applyFont="1" applyBorder="1" applyAlignment="1">
      <alignment/>
    </xf>
    <xf numFmtId="0" fontId="2" fillId="0" borderId="51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5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79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41" xfId="0" applyBorder="1" applyAlignment="1">
      <alignment/>
    </xf>
    <xf numFmtId="0" fontId="2" fillId="0" borderId="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3" xfId="0" applyFont="1" applyBorder="1" applyAlignment="1">
      <alignment/>
    </xf>
    <xf numFmtId="0" fontId="2" fillId="0" borderId="88" xfId="0" applyFont="1" applyBorder="1" applyAlignment="1">
      <alignment/>
    </xf>
    <xf numFmtId="0" fontId="2" fillId="0" borderId="89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5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8" xfId="0" applyFont="1" applyBorder="1" applyAlignment="1">
      <alignment horizontal="right" shrinkToFit="1"/>
    </xf>
    <xf numFmtId="0" fontId="2" fillId="0" borderId="51" xfId="0" applyFont="1" applyBorder="1" applyAlignment="1">
      <alignment horizontal="right" shrinkToFit="1"/>
    </xf>
    <xf numFmtId="0" fontId="2" fillId="0" borderId="4" xfId="0" applyFont="1" applyBorder="1" applyAlignment="1">
      <alignment horizontal="right" shrinkToFit="1"/>
    </xf>
    <xf numFmtId="0" fontId="2" fillId="0" borderId="3" xfId="0" applyFont="1" applyBorder="1" applyAlignment="1">
      <alignment horizontal="right" shrinkToFit="1"/>
    </xf>
    <xf numFmtId="0" fontId="0" fillId="0" borderId="54" xfId="0" applyBorder="1" applyAlignment="1">
      <alignment/>
    </xf>
    <xf numFmtId="0" fontId="0" fillId="0" borderId="54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9" xfId="0" applyFont="1" applyBorder="1" applyAlignment="1">
      <alignment/>
    </xf>
    <xf numFmtId="0" fontId="12" fillId="0" borderId="85" xfId="0" applyFont="1" applyBorder="1" applyAlignment="1">
      <alignment/>
    </xf>
    <xf numFmtId="0" fontId="0" fillId="0" borderId="86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71" xfId="0" applyBorder="1" applyAlignment="1">
      <alignment/>
    </xf>
    <xf numFmtId="0" fontId="0" fillId="0" borderId="20" xfId="0" applyBorder="1" applyAlignment="1">
      <alignment/>
    </xf>
    <xf numFmtId="0" fontId="0" fillId="0" borderId="16" xfId="0" applyFill="1" applyBorder="1" applyAlignment="1">
      <alignment/>
    </xf>
    <xf numFmtId="0" fontId="1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56" xfId="0" applyBorder="1" applyAlignment="1">
      <alignment/>
    </xf>
    <xf numFmtId="0" fontId="0" fillId="0" borderId="47" xfId="0" applyBorder="1" applyAlignment="1">
      <alignment/>
    </xf>
    <xf numFmtId="0" fontId="0" fillId="0" borderId="23" xfId="0" applyFill="1" applyBorder="1" applyAlignment="1">
      <alignment/>
    </xf>
    <xf numFmtId="0" fontId="3" fillId="0" borderId="2" xfId="0" applyFont="1" applyBorder="1" applyAlignment="1">
      <alignment/>
    </xf>
    <xf numFmtId="0" fontId="2" fillId="0" borderId="3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28" xfId="0" applyBorder="1" applyAlignment="1">
      <alignment/>
    </xf>
    <xf numFmtId="0" fontId="0" fillId="0" borderId="51" xfId="0" applyBorder="1" applyAlignment="1">
      <alignment/>
    </xf>
    <xf numFmtId="0" fontId="0" fillId="0" borderId="3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28" xfId="0" applyFont="1" applyBorder="1" applyAlignment="1">
      <alignment/>
    </xf>
    <xf numFmtId="0" fontId="12" fillId="0" borderId="77" xfId="0" applyFont="1" applyBorder="1" applyAlignment="1">
      <alignment/>
    </xf>
    <xf numFmtId="0" fontId="0" fillId="0" borderId="54" xfId="0" applyFont="1" applyBorder="1" applyAlignment="1">
      <alignment/>
    </xf>
    <xf numFmtId="0" fontId="12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14" xfId="0" applyBorder="1" applyAlignment="1">
      <alignment/>
    </xf>
    <xf numFmtId="0" fontId="12" fillId="0" borderId="13" xfId="0" applyFont="1" applyBorder="1" applyAlignment="1">
      <alignment/>
    </xf>
    <xf numFmtId="0" fontId="0" fillId="0" borderId="23" xfId="0" applyBorder="1" applyAlignment="1">
      <alignment/>
    </xf>
    <xf numFmtId="0" fontId="2" fillId="0" borderId="7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34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5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6" xfId="0" applyFill="1" applyBorder="1" applyAlignment="1">
      <alignment/>
    </xf>
    <xf numFmtId="0" fontId="0" fillId="0" borderId="62" xfId="0" applyFill="1" applyBorder="1" applyAlignment="1">
      <alignment/>
    </xf>
    <xf numFmtId="0" fontId="2" fillId="0" borderId="51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2" fillId="0" borderId="39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71" xfId="0" applyFont="1" applyFill="1" applyBorder="1" applyAlignment="1">
      <alignment horizontal="left"/>
    </xf>
    <xf numFmtId="0" fontId="5" fillId="0" borderId="20" xfId="0" applyFont="1" applyFill="1" applyBorder="1" applyAlignment="1">
      <alignment/>
    </xf>
    <xf numFmtId="0" fontId="18" fillId="0" borderId="39" xfId="0" applyFont="1" applyFill="1" applyBorder="1" applyAlignment="1">
      <alignment horizontal="left"/>
    </xf>
    <xf numFmtId="0" fontId="18" fillId="0" borderId="40" xfId="0" applyFont="1" applyFill="1" applyBorder="1" applyAlignment="1">
      <alignment horizontal="left"/>
    </xf>
    <xf numFmtId="0" fontId="8" fillId="0" borderId="5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0" fontId="8" fillId="0" borderId="15" xfId="0" applyFont="1" applyFill="1" applyBorder="1" applyAlignment="1">
      <alignment horizontal="left"/>
    </xf>
    <xf numFmtId="0" fontId="8" fillId="0" borderId="40" xfId="0" applyFont="1" applyFill="1" applyBorder="1" applyAlignment="1">
      <alignment horizontal="left"/>
    </xf>
    <xf numFmtId="0" fontId="4" fillId="0" borderId="43" xfId="0" applyFont="1" applyFill="1" applyBorder="1" applyAlignment="1">
      <alignment/>
    </xf>
    <xf numFmtId="0" fontId="4" fillId="0" borderId="40" xfId="0" applyFont="1" applyFill="1" applyBorder="1" applyAlignment="1">
      <alignment horizontal="left"/>
    </xf>
    <xf numFmtId="0" fontId="8" fillId="0" borderId="46" xfId="0" applyFont="1" applyFill="1" applyBorder="1" applyAlignment="1">
      <alignment horizontal="left"/>
    </xf>
    <xf numFmtId="0" fontId="4" fillId="0" borderId="62" xfId="0" applyFont="1" applyFill="1" applyBorder="1" applyAlignment="1">
      <alignment/>
    </xf>
    <xf numFmtId="0" fontId="4" fillId="0" borderId="46" xfId="0" applyFont="1" applyFill="1" applyBorder="1" applyAlignment="1">
      <alignment horizontal="left"/>
    </xf>
    <xf numFmtId="0" fontId="4" fillId="0" borderId="59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/>
    </xf>
    <xf numFmtId="0" fontId="8" fillId="0" borderId="56" xfId="0" applyFont="1" applyFill="1" applyBorder="1" applyAlignment="1">
      <alignment horizontal="left"/>
    </xf>
    <xf numFmtId="0" fontId="4" fillId="0" borderId="47" xfId="0" applyFont="1" applyFill="1" applyBorder="1" applyAlignment="1">
      <alignment horizontal="left"/>
    </xf>
    <xf numFmtId="0" fontId="4" fillId="0" borderId="79" xfId="0" applyFont="1" applyFill="1" applyBorder="1" applyAlignment="1">
      <alignment/>
    </xf>
    <xf numFmtId="0" fontId="5" fillId="0" borderId="5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2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9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left"/>
    </xf>
    <xf numFmtId="0" fontId="8" fillId="0" borderId="85" xfId="0" applyFont="1" applyFill="1" applyBorder="1" applyAlignment="1">
      <alignment horizontal="left"/>
    </xf>
    <xf numFmtId="0" fontId="8" fillId="0" borderId="71" xfId="0" applyFont="1" applyFill="1" applyBorder="1" applyAlignment="1">
      <alignment horizontal="left"/>
    </xf>
    <xf numFmtId="0" fontId="8" fillId="0" borderId="24" xfId="0" applyFont="1" applyFill="1" applyBorder="1" applyAlignment="1">
      <alignment/>
    </xf>
    <xf numFmtId="0" fontId="7" fillId="0" borderId="40" xfId="0" applyFont="1" applyFill="1" applyBorder="1" applyAlignment="1">
      <alignment horizontal="left"/>
    </xf>
    <xf numFmtId="0" fontId="5" fillId="0" borderId="43" xfId="0" applyFont="1" applyFill="1" applyBorder="1" applyAlignment="1">
      <alignment/>
    </xf>
    <xf numFmtId="0" fontId="5" fillId="0" borderId="40" xfId="0" applyFont="1" applyFill="1" applyBorder="1" applyAlignment="1">
      <alignment horizontal="left"/>
    </xf>
    <xf numFmtId="0" fontId="7" fillId="0" borderId="43" xfId="0" applyFont="1" applyFill="1" applyBorder="1" applyAlignment="1">
      <alignment/>
    </xf>
    <xf numFmtId="0" fontId="8" fillId="0" borderId="85" xfId="0" applyFont="1" applyBorder="1" applyAlignment="1">
      <alignment/>
    </xf>
    <xf numFmtId="0" fontId="8" fillId="0" borderId="71" xfId="0" applyFont="1" applyBorder="1" applyAlignment="1">
      <alignment/>
    </xf>
    <xf numFmtId="0" fontId="8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3" xfId="0" applyFont="1" applyBorder="1" applyAlignment="1">
      <alignment/>
    </xf>
    <xf numFmtId="0" fontId="8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62" xfId="0" applyFont="1" applyBorder="1" applyAlignment="1">
      <alignment/>
    </xf>
    <xf numFmtId="0" fontId="4" fillId="0" borderId="0" xfId="0" applyFont="1" applyAlignment="1">
      <alignment/>
    </xf>
    <xf numFmtId="0" fontId="5" fillId="0" borderId="51" xfId="0" applyFont="1" applyBorder="1" applyAlignment="1">
      <alignment/>
    </xf>
    <xf numFmtId="0" fontId="5" fillId="0" borderId="4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56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79" xfId="0" applyFont="1" applyBorder="1" applyAlignment="1">
      <alignment/>
    </xf>
    <xf numFmtId="0" fontId="8" fillId="0" borderId="63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66" xfId="0" applyFont="1" applyBorder="1" applyAlignment="1">
      <alignment/>
    </xf>
    <xf numFmtId="0" fontId="19" fillId="0" borderId="90" xfId="0" applyFont="1" applyBorder="1" applyAlignment="1">
      <alignment/>
    </xf>
    <xf numFmtId="0" fontId="0" fillId="0" borderId="91" xfId="0" applyBorder="1" applyAlignment="1">
      <alignment/>
    </xf>
    <xf numFmtId="0" fontId="19" fillId="0" borderId="92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29" xfId="0" applyFont="1" applyBorder="1" applyAlignment="1">
      <alignment/>
    </xf>
    <xf numFmtId="0" fontId="0" fillId="0" borderId="72" xfId="0" applyFont="1" applyBorder="1" applyAlignment="1">
      <alignment horizontal="center" wrapText="1"/>
    </xf>
    <xf numFmtId="0" fontId="2" fillId="0" borderId="33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28" xfId="0" applyFont="1" applyBorder="1" applyAlignment="1">
      <alignment/>
    </xf>
    <xf numFmtId="0" fontId="2" fillId="0" borderId="39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89" xfId="0" applyFont="1" applyBorder="1" applyAlignment="1">
      <alignment/>
    </xf>
    <xf numFmtId="0" fontId="8" fillId="0" borderId="51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 wrapText="1"/>
    </xf>
    <xf numFmtId="0" fontId="8" fillId="0" borderId="5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4" fillId="0" borderId="70" xfId="0" applyFont="1" applyBorder="1" applyAlignment="1">
      <alignment horizontal="center" wrapText="1"/>
    </xf>
    <xf numFmtId="0" fontId="12" fillId="0" borderId="27" xfId="0" applyFont="1" applyBorder="1" applyAlignment="1">
      <alignment horizontal="center"/>
    </xf>
    <xf numFmtId="0" fontId="9" fillId="0" borderId="51" xfId="0" applyFont="1" applyFill="1" applyBorder="1" applyAlignment="1">
      <alignment horizontal="center" wrapText="1"/>
    </xf>
    <xf numFmtId="0" fontId="9" fillId="0" borderId="52" xfId="0" applyFont="1" applyFill="1" applyBorder="1" applyAlignment="1">
      <alignment horizontal="center" wrapText="1"/>
    </xf>
    <xf numFmtId="0" fontId="13" fillId="0" borderId="89" xfId="0" applyFont="1" applyBorder="1" applyAlignment="1">
      <alignment horizontal="center" wrapText="1"/>
    </xf>
    <xf numFmtId="0" fontId="9" fillId="0" borderId="70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13" fillId="0" borderId="6" xfId="0" applyFont="1" applyBorder="1" applyAlignment="1">
      <alignment/>
    </xf>
    <xf numFmtId="0" fontId="17" fillId="0" borderId="9" xfId="0" applyFont="1" applyBorder="1" applyAlignment="1">
      <alignment/>
    </xf>
    <xf numFmtId="0" fontId="6" fillId="0" borderId="85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 shrinkToFit="1"/>
    </xf>
    <xf numFmtId="0" fontId="0" fillId="0" borderId="8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1" fillId="0" borderId="28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center" wrapText="1"/>
    </xf>
    <xf numFmtId="0" fontId="2" fillId="0" borderId="7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C1">
      <selection activeCell="J10" sqref="J10"/>
    </sheetView>
  </sheetViews>
  <sheetFormatPr defaultColWidth="9.00390625" defaultRowHeight="12.75"/>
  <cols>
    <col min="1" max="1" width="36.375" style="0" customWidth="1"/>
    <col min="2" max="4" width="9.25390625" style="0" customWidth="1"/>
    <col min="5" max="5" width="8.625" style="0" customWidth="1"/>
    <col min="6" max="6" width="36.375" style="0" customWidth="1"/>
    <col min="7" max="7" width="9.75390625" style="0" customWidth="1"/>
    <col min="8" max="8" width="9.25390625" style="0" customWidth="1"/>
    <col min="9" max="9" width="9.875" style="0" customWidth="1"/>
    <col min="10" max="11" width="10.00390625" style="0" customWidth="1"/>
    <col min="12" max="12" width="0" style="0" hidden="1" customWidth="1"/>
  </cols>
  <sheetData>
    <row r="1" spans="7:11" ht="12.75">
      <c r="G1" s="566" t="s">
        <v>0</v>
      </c>
      <c r="H1" s="566"/>
      <c r="K1" s="1"/>
    </row>
    <row r="3" spans="2:11" ht="12.75">
      <c r="B3" s="567" t="s">
        <v>1</v>
      </c>
      <c r="C3" s="567"/>
      <c r="D3" s="567"/>
      <c r="E3" s="567"/>
      <c r="F3" s="567"/>
      <c r="G3" s="567"/>
      <c r="H3" s="567"/>
      <c r="I3" s="567"/>
      <c r="J3" s="567"/>
      <c r="K3" s="2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L5" s="6"/>
    </row>
    <row r="6" spans="1:11" ht="24">
      <c r="A6" s="7" t="s">
        <v>2</v>
      </c>
      <c r="B6" s="8" t="s">
        <v>3</v>
      </c>
      <c r="C6" s="9" t="s">
        <v>4</v>
      </c>
      <c r="D6" s="9" t="s">
        <v>5</v>
      </c>
      <c r="E6" s="9" t="s">
        <v>6</v>
      </c>
      <c r="F6" s="10" t="s">
        <v>7</v>
      </c>
      <c r="G6" s="8" t="s">
        <v>3</v>
      </c>
      <c r="H6" s="9" t="s">
        <v>4</v>
      </c>
      <c r="I6" s="9" t="s">
        <v>8</v>
      </c>
      <c r="J6" s="9" t="s">
        <v>6</v>
      </c>
      <c r="K6" s="11"/>
    </row>
    <row r="7" spans="1:11" ht="12.75">
      <c r="A7" s="12" t="s">
        <v>9</v>
      </c>
      <c r="B7" s="13">
        <v>285503</v>
      </c>
      <c r="C7" s="13">
        <v>287674</v>
      </c>
      <c r="D7" s="13">
        <v>308737</v>
      </c>
      <c r="E7" s="13">
        <v>321847</v>
      </c>
      <c r="F7" s="14" t="s">
        <v>10</v>
      </c>
      <c r="G7" s="13">
        <v>951323</v>
      </c>
      <c r="H7" s="13">
        <v>984937</v>
      </c>
      <c r="I7" s="15">
        <v>866709</v>
      </c>
      <c r="J7" s="15">
        <v>877724</v>
      </c>
      <c r="K7" s="5"/>
    </row>
    <row r="8" spans="1:11" ht="12.75">
      <c r="A8" s="16" t="s">
        <v>11</v>
      </c>
      <c r="B8" s="17">
        <v>267000</v>
      </c>
      <c r="C8" s="17">
        <v>267000</v>
      </c>
      <c r="D8" s="17">
        <v>293800</v>
      </c>
      <c r="E8" s="17">
        <v>297100</v>
      </c>
      <c r="F8" s="18" t="s">
        <v>12</v>
      </c>
      <c r="G8" s="17">
        <v>293368</v>
      </c>
      <c r="H8" s="17">
        <v>303334</v>
      </c>
      <c r="I8" s="19">
        <v>277084</v>
      </c>
      <c r="J8" s="19">
        <v>280014</v>
      </c>
      <c r="K8" s="5"/>
    </row>
    <row r="9" spans="1:11" ht="12.75">
      <c r="A9" s="16" t="s">
        <v>13</v>
      </c>
      <c r="B9" s="17">
        <v>700</v>
      </c>
      <c r="C9" s="17">
        <v>700</v>
      </c>
      <c r="D9" s="17">
        <v>1500</v>
      </c>
      <c r="E9" s="17">
        <v>2400</v>
      </c>
      <c r="F9" s="18" t="s">
        <v>14</v>
      </c>
      <c r="G9" s="17">
        <v>575790</v>
      </c>
      <c r="H9" s="17">
        <v>608349</v>
      </c>
      <c r="I9" s="17">
        <v>547131</v>
      </c>
      <c r="J9" s="17">
        <v>636457</v>
      </c>
      <c r="K9" s="5"/>
    </row>
    <row r="10" spans="1:11" ht="12.75">
      <c r="A10" s="16" t="s">
        <v>15</v>
      </c>
      <c r="B10" s="17">
        <v>3546</v>
      </c>
      <c r="C10" s="17">
        <v>3546</v>
      </c>
      <c r="D10" s="17">
        <v>5446</v>
      </c>
      <c r="E10" s="17">
        <v>7046</v>
      </c>
      <c r="F10" s="18" t="s">
        <v>16</v>
      </c>
      <c r="G10" s="17">
        <v>3500</v>
      </c>
      <c r="H10" s="17">
        <v>27792</v>
      </c>
      <c r="I10" s="17">
        <v>19800</v>
      </c>
      <c r="J10" s="17">
        <v>20846</v>
      </c>
      <c r="K10" s="5"/>
    </row>
    <row r="11" spans="1:11" ht="12.75">
      <c r="A11" s="16" t="s">
        <v>17</v>
      </c>
      <c r="B11" s="17">
        <v>283107</v>
      </c>
      <c r="C11" s="17">
        <v>273223</v>
      </c>
      <c r="D11" s="17">
        <v>130514</v>
      </c>
      <c r="E11" s="17">
        <v>117645</v>
      </c>
      <c r="F11" s="18" t="s">
        <v>18</v>
      </c>
      <c r="G11" s="17">
        <v>17400</v>
      </c>
      <c r="H11" s="17">
        <v>17500</v>
      </c>
      <c r="I11" s="17">
        <v>18025</v>
      </c>
      <c r="J11" s="17">
        <v>18475</v>
      </c>
      <c r="K11" s="5"/>
    </row>
    <row r="12" spans="1:11" ht="12.75">
      <c r="A12" s="16" t="s">
        <v>19</v>
      </c>
      <c r="B12" s="17">
        <v>0</v>
      </c>
      <c r="C12" s="17">
        <v>0</v>
      </c>
      <c r="D12" s="17">
        <v>0</v>
      </c>
      <c r="E12" s="17">
        <v>4643</v>
      </c>
      <c r="F12" s="18" t="s">
        <v>20</v>
      </c>
      <c r="G12" s="17">
        <v>23225</v>
      </c>
      <c r="H12" s="17">
        <v>23498</v>
      </c>
      <c r="I12" s="17">
        <v>23971</v>
      </c>
      <c r="J12" s="17">
        <v>25608</v>
      </c>
      <c r="K12" s="5"/>
    </row>
    <row r="13" spans="1:11" ht="12.75">
      <c r="A13" s="16" t="s">
        <v>21</v>
      </c>
      <c r="B13" s="17">
        <v>634629</v>
      </c>
      <c r="C13" s="17">
        <v>633789</v>
      </c>
      <c r="D13" s="17">
        <v>486050</v>
      </c>
      <c r="E13" s="17">
        <v>490506</v>
      </c>
      <c r="F13" s="18" t="s">
        <v>22</v>
      </c>
      <c r="G13" s="17">
        <v>827</v>
      </c>
      <c r="H13" s="17">
        <v>827</v>
      </c>
      <c r="I13" s="17">
        <v>1887</v>
      </c>
      <c r="J13" s="17">
        <v>3745</v>
      </c>
      <c r="K13" s="5"/>
    </row>
    <row r="14" spans="1:11" ht="12.75">
      <c r="A14" s="16" t="s">
        <v>23</v>
      </c>
      <c r="B14" s="17">
        <v>17500</v>
      </c>
      <c r="C14" s="17">
        <v>17500</v>
      </c>
      <c r="D14" s="17">
        <v>17000</v>
      </c>
      <c r="E14" s="17">
        <v>17065</v>
      </c>
      <c r="F14" s="18" t="s">
        <v>24</v>
      </c>
      <c r="G14" s="17">
        <v>36218</v>
      </c>
      <c r="H14" s="17">
        <v>45151</v>
      </c>
      <c r="I14" s="17">
        <v>53571</v>
      </c>
      <c r="J14" s="17">
        <v>53571</v>
      </c>
      <c r="K14" s="5"/>
    </row>
    <row r="15" spans="1:11" ht="12.75">
      <c r="A15" s="16" t="s">
        <v>25</v>
      </c>
      <c r="B15" s="17">
        <v>28900</v>
      </c>
      <c r="C15" s="17">
        <v>28900</v>
      </c>
      <c r="D15" s="17">
        <v>65500</v>
      </c>
      <c r="E15" s="17">
        <v>65500</v>
      </c>
      <c r="F15" s="18" t="s">
        <v>26</v>
      </c>
      <c r="G15" s="17">
        <v>11666</v>
      </c>
      <c r="H15" s="17">
        <v>20944</v>
      </c>
      <c r="I15" s="17">
        <v>19483</v>
      </c>
      <c r="J15" s="17">
        <v>19483</v>
      </c>
      <c r="K15" s="5"/>
    </row>
    <row r="16" spans="1:11" ht="12.75">
      <c r="A16" s="20" t="s">
        <v>27</v>
      </c>
      <c r="B16" s="17">
        <v>0</v>
      </c>
      <c r="C16" s="17">
        <v>0</v>
      </c>
      <c r="D16" s="17">
        <v>0</v>
      </c>
      <c r="E16" s="17">
        <v>0</v>
      </c>
      <c r="F16" s="18" t="s">
        <v>28</v>
      </c>
      <c r="G16" s="17">
        <v>98349</v>
      </c>
      <c r="H16" s="17">
        <v>118281</v>
      </c>
      <c r="I16" s="17">
        <v>112782</v>
      </c>
      <c r="J16" s="17">
        <v>176726</v>
      </c>
      <c r="K16" s="5"/>
    </row>
    <row r="17" spans="1:11" ht="12.75">
      <c r="A17" s="16" t="s">
        <v>29</v>
      </c>
      <c r="B17" s="17">
        <v>0</v>
      </c>
      <c r="C17" s="17">
        <v>0</v>
      </c>
      <c r="D17" s="17">
        <v>0</v>
      </c>
      <c r="E17" s="17">
        <v>0</v>
      </c>
      <c r="F17" s="18" t="s">
        <v>30</v>
      </c>
      <c r="G17" s="17">
        <v>6500</v>
      </c>
      <c r="H17" s="17">
        <v>6500</v>
      </c>
      <c r="I17" s="17">
        <v>0</v>
      </c>
      <c r="J17" s="17">
        <v>9257</v>
      </c>
      <c r="K17" s="5"/>
    </row>
    <row r="18" spans="1:11" ht="12.75">
      <c r="A18" s="16" t="s">
        <v>31</v>
      </c>
      <c r="B18" s="17">
        <v>17800</v>
      </c>
      <c r="C18" s="17">
        <v>17800</v>
      </c>
      <c r="D18" s="17">
        <v>9678</v>
      </c>
      <c r="E18" s="17">
        <v>9678</v>
      </c>
      <c r="F18" s="18" t="s">
        <v>32</v>
      </c>
      <c r="G18" s="17">
        <v>11700</v>
      </c>
      <c r="H18" s="17">
        <v>11700</v>
      </c>
      <c r="I18" s="17">
        <v>0</v>
      </c>
      <c r="J18" s="17">
        <v>0</v>
      </c>
      <c r="K18" s="5"/>
    </row>
    <row r="19" spans="1:11" ht="12.75">
      <c r="A19" s="16" t="s">
        <v>33</v>
      </c>
      <c r="B19" s="17">
        <v>0</v>
      </c>
      <c r="C19" s="17">
        <v>0</v>
      </c>
      <c r="D19" s="17">
        <v>0</v>
      </c>
      <c r="E19" s="17">
        <v>0</v>
      </c>
      <c r="F19" s="18" t="s">
        <v>34</v>
      </c>
      <c r="G19" s="17">
        <v>0</v>
      </c>
      <c r="H19" s="17">
        <v>0</v>
      </c>
      <c r="I19" s="17">
        <v>0</v>
      </c>
      <c r="J19" s="17">
        <v>0</v>
      </c>
      <c r="K19" s="5"/>
    </row>
    <row r="20" spans="1:11" ht="12.75">
      <c r="A20" s="16" t="s">
        <v>35</v>
      </c>
      <c r="B20" s="17">
        <v>500</v>
      </c>
      <c r="C20" s="17">
        <v>500</v>
      </c>
      <c r="D20" s="17">
        <v>450</v>
      </c>
      <c r="E20" s="17">
        <v>450</v>
      </c>
      <c r="F20" s="18" t="s">
        <v>36</v>
      </c>
      <c r="G20" s="17"/>
      <c r="H20" s="17"/>
      <c r="I20" s="17">
        <v>150</v>
      </c>
      <c r="J20" s="17">
        <v>150</v>
      </c>
      <c r="K20" s="5"/>
    </row>
    <row r="21" spans="1:11" ht="12.75">
      <c r="A21" s="16" t="s">
        <v>37</v>
      </c>
      <c r="B21" s="17">
        <v>8360</v>
      </c>
      <c r="C21" s="17">
        <v>73197</v>
      </c>
      <c r="D21" s="17">
        <v>2050</v>
      </c>
      <c r="E21" s="17">
        <v>59670</v>
      </c>
      <c r="F21" s="18" t="s">
        <v>38</v>
      </c>
      <c r="G21" s="17">
        <v>6085</v>
      </c>
      <c r="H21" s="17">
        <v>1900</v>
      </c>
      <c r="I21" s="17">
        <v>550</v>
      </c>
      <c r="J21" s="17">
        <v>2811</v>
      </c>
      <c r="K21" s="5"/>
    </row>
    <row r="22" spans="1:11" ht="12.75">
      <c r="A22" s="16" t="s">
        <v>39</v>
      </c>
      <c r="B22" s="17">
        <v>459873</v>
      </c>
      <c r="C22" s="17">
        <v>502433</v>
      </c>
      <c r="D22" s="17">
        <v>594291</v>
      </c>
      <c r="E22" s="17">
        <v>643190</v>
      </c>
      <c r="F22" s="18" t="s">
        <v>40</v>
      </c>
      <c r="G22" s="17"/>
      <c r="H22" s="17"/>
      <c r="I22" s="17"/>
      <c r="J22" s="17"/>
      <c r="K22" s="5"/>
    </row>
    <row r="23" spans="1:11" ht="12.75">
      <c r="A23" s="16" t="s">
        <v>41</v>
      </c>
      <c r="B23" s="17">
        <v>0</v>
      </c>
      <c r="C23" s="17">
        <v>0</v>
      </c>
      <c r="D23" s="17">
        <v>1000000</v>
      </c>
      <c r="E23" s="17">
        <v>1000000</v>
      </c>
      <c r="F23" s="18" t="s">
        <v>42</v>
      </c>
      <c r="G23" s="17">
        <v>226096</v>
      </c>
      <c r="H23" s="17">
        <v>226096</v>
      </c>
      <c r="I23" s="17">
        <v>317000</v>
      </c>
      <c r="J23" s="17">
        <v>317000</v>
      </c>
      <c r="K23" s="5"/>
    </row>
    <row r="24" spans="1:11" ht="12.75">
      <c r="A24" s="21"/>
      <c r="B24" s="22"/>
      <c r="C24" s="22"/>
      <c r="D24" s="22"/>
      <c r="E24" s="22"/>
      <c r="F24" s="23" t="s">
        <v>43</v>
      </c>
      <c r="G24" s="22">
        <v>56453</v>
      </c>
      <c r="H24" s="22">
        <v>56453</v>
      </c>
      <c r="I24" s="22">
        <v>243543</v>
      </c>
      <c r="J24" s="22">
        <v>243543</v>
      </c>
      <c r="K24" s="5"/>
    </row>
    <row r="25" spans="1:11" ht="12.75">
      <c r="A25" s="21"/>
      <c r="B25" s="24"/>
      <c r="C25" s="24"/>
      <c r="D25" s="24"/>
      <c r="E25" s="24"/>
      <c r="F25" s="23" t="s">
        <v>44</v>
      </c>
      <c r="G25" s="24">
        <v>0</v>
      </c>
      <c r="H25" s="24">
        <v>0</v>
      </c>
      <c r="I25" s="24">
        <v>442200</v>
      </c>
      <c r="J25" s="24">
        <v>380200</v>
      </c>
      <c r="K25" s="5"/>
    </row>
    <row r="26" spans="1:11" ht="12.75">
      <c r="A26" s="25" t="s">
        <v>45</v>
      </c>
      <c r="B26" s="25">
        <f>SUM(B7:B25)</f>
        <v>2007418</v>
      </c>
      <c r="C26" s="25">
        <f>SUM(C7:C25)</f>
        <v>2106262</v>
      </c>
      <c r="D26" s="25">
        <f>SUM(D7:D25)</f>
        <v>2915016</v>
      </c>
      <c r="E26" s="25">
        <f>SUM(E7:E25)</f>
        <v>3036740</v>
      </c>
      <c r="F26" s="25" t="s">
        <v>46</v>
      </c>
      <c r="G26" s="25">
        <f>SUM(G7:G25)</f>
        <v>2318500</v>
      </c>
      <c r="H26" s="25">
        <f>SUM(H7:H25)</f>
        <v>2453262</v>
      </c>
      <c r="I26" s="25">
        <f>SUM(I7:I25)</f>
        <v>2943886</v>
      </c>
      <c r="J26" s="25">
        <f>SUM(J7:J25)</f>
        <v>3065610</v>
      </c>
      <c r="K26" s="26"/>
    </row>
    <row r="27" spans="1:11" ht="12.75">
      <c r="A27" s="25" t="s">
        <v>47</v>
      </c>
      <c r="B27" s="25">
        <v>311082</v>
      </c>
      <c r="C27" s="25">
        <v>347000</v>
      </c>
      <c r="D27" s="25">
        <f>I26-D26</f>
        <v>28870</v>
      </c>
      <c r="E27" s="25">
        <f>J26-E26</f>
        <v>28870</v>
      </c>
      <c r="F27" s="4"/>
      <c r="G27" s="4"/>
      <c r="H27" s="4"/>
      <c r="I27" s="4"/>
      <c r="J27" s="5"/>
      <c r="K27" s="5"/>
    </row>
    <row r="28" spans="1:11" ht="12.75">
      <c r="A28" s="27" t="s">
        <v>48</v>
      </c>
      <c r="B28" s="28">
        <v>30000</v>
      </c>
      <c r="C28" s="28">
        <v>30000</v>
      </c>
      <c r="D28" s="28">
        <v>0</v>
      </c>
      <c r="E28" s="28">
        <v>0</v>
      </c>
      <c r="F28" s="4"/>
      <c r="G28" s="4">
        <f>0+m_mérl_!D22+f_mérl_!D19</f>
        <v>526272</v>
      </c>
      <c r="H28" s="4"/>
      <c r="I28" s="4"/>
      <c r="J28" s="5"/>
      <c r="K28" s="5"/>
    </row>
    <row r="29" spans="1:11" ht="12.75">
      <c r="A29" s="29" t="s">
        <v>49</v>
      </c>
      <c r="B29" s="30">
        <v>281082</v>
      </c>
      <c r="C29" s="30">
        <v>317000</v>
      </c>
      <c r="D29" s="30">
        <f>I26-D26</f>
        <v>28870</v>
      </c>
      <c r="E29" s="30">
        <f>J26-E26</f>
        <v>28870</v>
      </c>
      <c r="F29" s="4"/>
      <c r="G29" s="4"/>
      <c r="H29" s="4"/>
      <c r="I29" s="4"/>
      <c r="J29" s="5"/>
      <c r="K29" s="5"/>
    </row>
    <row r="30" spans="9:10" ht="12.75"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3"/>
    </row>
  </sheetData>
  <mergeCells count="2">
    <mergeCell ref="G1:H1"/>
    <mergeCell ref="B3:J3"/>
  </mergeCells>
  <printOptions/>
  <pageMargins left="0.19652777777777777" right="0.19652777777777777" top="0.9840277777777778" bottom="0.9840277777777778" header="0.5118055555555556" footer="0.5118055555555556"/>
  <pageSetup horizontalDpi="300" verticalDpi="3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120"/>
  <sheetViews>
    <sheetView workbookViewId="0" topLeftCell="A52">
      <selection activeCell="G62" sqref="G62"/>
    </sheetView>
  </sheetViews>
  <sheetFormatPr defaultColWidth="9.00390625" defaultRowHeight="12.75"/>
  <cols>
    <col min="1" max="1" width="2.875" style="0" customWidth="1"/>
    <col min="3" max="3" width="38.375" style="0" customWidth="1"/>
    <col min="4" max="7" width="10.625" style="0" customWidth="1"/>
  </cols>
  <sheetData>
    <row r="1" ht="12.75">
      <c r="E1" t="s">
        <v>363</v>
      </c>
    </row>
    <row r="4" spans="2:5" ht="12.75">
      <c r="B4" s="568" t="s">
        <v>364</v>
      </c>
      <c r="C4" s="568"/>
      <c r="D4" s="568"/>
      <c r="E4" s="568"/>
    </row>
    <row r="5" spans="2:5" ht="12.75">
      <c r="B5" s="47"/>
      <c r="C5" s="47"/>
      <c r="D5" s="47"/>
      <c r="E5" s="47"/>
    </row>
    <row r="6" ht="12.75">
      <c r="E6" t="s">
        <v>160</v>
      </c>
    </row>
    <row r="7" spans="2:7" ht="27" customHeight="1">
      <c r="B7" s="51" t="s">
        <v>63</v>
      </c>
      <c r="C7" s="504" t="s">
        <v>118</v>
      </c>
      <c r="D7" s="52" t="s">
        <v>365</v>
      </c>
      <c r="E7" s="52" t="s">
        <v>366</v>
      </c>
      <c r="F7" s="52" t="s">
        <v>367</v>
      </c>
      <c r="G7" s="52" t="s">
        <v>368</v>
      </c>
    </row>
    <row r="8" spans="2:7" ht="3.75" customHeight="1">
      <c r="B8" s="105"/>
      <c r="C8" s="505"/>
      <c r="D8" s="506"/>
      <c r="E8" s="506"/>
      <c r="F8" s="506"/>
      <c r="G8" s="506"/>
    </row>
    <row r="9" spans="2:7" ht="12.75">
      <c r="B9" s="84"/>
      <c r="C9" s="507" t="s">
        <v>28</v>
      </c>
      <c r="D9" s="94"/>
      <c r="E9" s="94"/>
      <c r="F9" s="94"/>
      <c r="G9" s="94"/>
    </row>
    <row r="10" spans="2:7" ht="12.75">
      <c r="B10" s="127" t="s">
        <v>104</v>
      </c>
      <c r="C10" s="508" t="s">
        <v>369</v>
      </c>
      <c r="D10" s="509"/>
      <c r="E10" s="509"/>
      <c r="F10" s="509"/>
      <c r="G10" s="509"/>
    </row>
    <row r="11" spans="2:7" ht="12.75">
      <c r="B11" s="127"/>
      <c r="C11" s="510" t="s">
        <v>370</v>
      </c>
      <c r="D11" s="509">
        <v>1088</v>
      </c>
      <c r="E11" s="509">
        <v>1088</v>
      </c>
      <c r="F11" s="509"/>
      <c r="G11" s="509"/>
    </row>
    <row r="12" spans="2:7" ht="12.75">
      <c r="B12" s="127"/>
      <c r="C12" s="510" t="s">
        <v>371</v>
      </c>
      <c r="D12" s="509">
        <v>2516</v>
      </c>
      <c r="E12" s="509">
        <v>2516</v>
      </c>
      <c r="F12" s="509"/>
      <c r="G12" s="509"/>
    </row>
    <row r="13" spans="2:7" ht="12.75">
      <c r="B13" s="127"/>
      <c r="C13" s="510" t="s">
        <v>372</v>
      </c>
      <c r="D13" s="509">
        <v>478</v>
      </c>
      <c r="E13" s="509">
        <v>478</v>
      </c>
      <c r="F13" s="509"/>
      <c r="G13" s="509"/>
    </row>
    <row r="14" spans="2:7" ht="12.75">
      <c r="B14" s="127"/>
      <c r="C14" s="510" t="s">
        <v>373</v>
      </c>
      <c r="D14" s="509">
        <v>6843</v>
      </c>
      <c r="E14" s="509">
        <v>6843</v>
      </c>
      <c r="F14" s="509"/>
      <c r="G14" s="509"/>
    </row>
    <row r="15" spans="2:7" ht="12.75">
      <c r="B15" s="127"/>
      <c r="C15" s="510" t="s">
        <v>374</v>
      </c>
      <c r="D15" s="509">
        <v>8785</v>
      </c>
      <c r="E15" s="509">
        <v>8785</v>
      </c>
      <c r="F15" s="509"/>
      <c r="G15" s="509"/>
    </row>
    <row r="16" spans="2:7" ht="12.75">
      <c r="B16" s="127"/>
      <c r="C16" s="510" t="s">
        <v>375</v>
      </c>
      <c r="D16" s="509">
        <v>2868</v>
      </c>
      <c r="E16" s="509">
        <v>2868</v>
      </c>
      <c r="F16" s="509"/>
      <c r="G16" s="509"/>
    </row>
    <row r="17" spans="2:7" ht="12.75">
      <c r="B17" s="127"/>
      <c r="C17" s="510" t="s">
        <v>376</v>
      </c>
      <c r="D17" s="509">
        <v>5685</v>
      </c>
      <c r="E17" s="509">
        <v>5685</v>
      </c>
      <c r="F17" s="509"/>
      <c r="G17" s="509"/>
    </row>
    <row r="18" spans="2:7" ht="12.75">
      <c r="B18" s="127"/>
      <c r="C18" s="510" t="s">
        <v>377</v>
      </c>
      <c r="D18" s="509">
        <v>4433</v>
      </c>
      <c r="E18" s="509">
        <v>4433</v>
      </c>
      <c r="F18" s="509">
        <v>2433</v>
      </c>
      <c r="G18" s="509">
        <v>2433</v>
      </c>
    </row>
    <row r="19" spans="2:7" ht="12.75">
      <c r="B19" s="127"/>
      <c r="C19" s="510" t="s">
        <v>378</v>
      </c>
      <c r="D19" s="509">
        <v>27130</v>
      </c>
      <c r="E19" s="509">
        <v>27130</v>
      </c>
      <c r="F19" s="509"/>
      <c r="G19" s="509"/>
    </row>
    <row r="20" spans="2:7" ht="12.75">
      <c r="B20" s="127"/>
      <c r="C20" s="510" t="s">
        <v>379</v>
      </c>
      <c r="D20" s="509">
        <v>1472</v>
      </c>
      <c r="E20" s="509">
        <v>1472</v>
      </c>
      <c r="F20" s="509"/>
      <c r="G20" s="509"/>
    </row>
    <row r="21" spans="2:7" ht="12.75">
      <c r="B21" s="127"/>
      <c r="C21" s="510" t="s">
        <v>380</v>
      </c>
      <c r="D21" s="509">
        <v>1176</v>
      </c>
      <c r="E21" s="509">
        <v>1176</v>
      </c>
      <c r="F21" s="509"/>
      <c r="G21" s="509"/>
    </row>
    <row r="22" spans="2:7" ht="12.75">
      <c r="B22" s="127"/>
      <c r="C22" s="510" t="s">
        <v>381</v>
      </c>
      <c r="D22" s="509">
        <v>6720</v>
      </c>
      <c r="E22" s="509">
        <v>6720</v>
      </c>
      <c r="F22" s="509"/>
      <c r="G22" s="509"/>
    </row>
    <row r="23" spans="2:7" ht="12.75">
      <c r="B23" s="127"/>
      <c r="C23" s="510" t="s">
        <v>382</v>
      </c>
      <c r="D23" s="509">
        <v>8011</v>
      </c>
      <c r="E23" s="509">
        <v>8011</v>
      </c>
      <c r="F23" s="509"/>
      <c r="G23" s="509"/>
    </row>
    <row r="24" spans="2:7" ht="12.75">
      <c r="B24" s="127"/>
      <c r="C24" s="510" t="s">
        <v>383</v>
      </c>
      <c r="D24" s="509">
        <v>21144</v>
      </c>
      <c r="E24" s="509">
        <v>21780</v>
      </c>
      <c r="F24" s="509"/>
      <c r="G24" s="509"/>
    </row>
    <row r="25" spans="2:7" ht="12.75">
      <c r="B25" s="127"/>
      <c r="C25" s="510" t="s">
        <v>384</v>
      </c>
      <c r="D25" s="509"/>
      <c r="E25" s="509"/>
      <c r="F25" s="509">
        <v>1988</v>
      </c>
      <c r="G25" s="509">
        <v>1988</v>
      </c>
    </row>
    <row r="26" spans="2:7" ht="12.75">
      <c r="B26" s="127"/>
      <c r="C26" s="510" t="s">
        <v>385</v>
      </c>
      <c r="D26" s="509"/>
      <c r="E26" s="509"/>
      <c r="F26" s="509">
        <v>3120</v>
      </c>
      <c r="G26" s="509">
        <v>3120</v>
      </c>
    </row>
    <row r="27" spans="2:7" ht="12.75">
      <c r="B27" s="127"/>
      <c r="C27" s="510" t="s">
        <v>386</v>
      </c>
      <c r="D27" s="509"/>
      <c r="E27" s="509"/>
      <c r="F27" s="509">
        <v>22241</v>
      </c>
      <c r="G27" s="509">
        <v>22241</v>
      </c>
    </row>
    <row r="28" spans="2:7" ht="12.75">
      <c r="B28" s="127"/>
      <c r="C28" s="510" t="s">
        <v>387</v>
      </c>
      <c r="D28" s="509"/>
      <c r="E28" s="509"/>
      <c r="F28" s="509">
        <v>59000</v>
      </c>
      <c r="G28" s="509">
        <v>59000</v>
      </c>
    </row>
    <row r="29" spans="2:7" ht="12.75">
      <c r="B29" s="127"/>
      <c r="C29" s="510" t="s">
        <v>388</v>
      </c>
      <c r="D29" s="509"/>
      <c r="E29" s="509"/>
      <c r="F29" s="509">
        <v>24000</v>
      </c>
      <c r="G29" s="509">
        <v>24000</v>
      </c>
    </row>
    <row r="30" spans="2:7" ht="12.75">
      <c r="B30" s="127"/>
      <c r="C30" s="510" t="s">
        <v>389</v>
      </c>
      <c r="D30" s="509">
        <v>0</v>
      </c>
      <c r="E30" s="509">
        <v>2450</v>
      </c>
      <c r="F30" s="509"/>
      <c r="G30" s="509"/>
    </row>
    <row r="31" spans="2:7" ht="12.75">
      <c r="B31" s="127"/>
      <c r="C31" s="510" t="s">
        <v>390</v>
      </c>
      <c r="D31" s="509"/>
      <c r="E31" s="509"/>
      <c r="F31" s="509"/>
      <c r="G31" s="509">
        <v>26344</v>
      </c>
    </row>
    <row r="32" spans="2:7" ht="12.75">
      <c r="B32" s="127"/>
      <c r="C32" s="510" t="s">
        <v>391</v>
      </c>
      <c r="D32" s="509"/>
      <c r="E32" s="509"/>
      <c r="F32" s="509"/>
      <c r="G32" s="509">
        <v>345</v>
      </c>
    </row>
    <row r="33" spans="2:7" ht="12.75">
      <c r="B33" s="127"/>
      <c r="C33" s="510" t="s">
        <v>392</v>
      </c>
      <c r="D33" s="509"/>
      <c r="E33" s="509"/>
      <c r="F33" s="509"/>
      <c r="G33" s="509">
        <v>2700</v>
      </c>
    </row>
    <row r="34" spans="2:7" ht="12.75">
      <c r="B34" s="127"/>
      <c r="C34" s="510"/>
      <c r="D34" s="509"/>
      <c r="E34" s="509"/>
      <c r="F34" s="509"/>
      <c r="G34" s="509"/>
    </row>
    <row r="35" spans="2:7" ht="12.75">
      <c r="B35" s="127" t="s">
        <v>102</v>
      </c>
      <c r="C35" s="508" t="s">
        <v>393</v>
      </c>
      <c r="D35" s="509"/>
      <c r="E35" s="509"/>
      <c r="F35" s="509"/>
      <c r="G35" s="509"/>
    </row>
    <row r="36" spans="2:7" ht="12.75">
      <c r="B36" s="127"/>
      <c r="C36" s="508"/>
      <c r="D36" s="82"/>
      <c r="E36" s="82"/>
      <c r="F36" s="82"/>
      <c r="G36" s="82"/>
    </row>
    <row r="37" spans="2:7" ht="12.75">
      <c r="B37" s="127" t="s">
        <v>89</v>
      </c>
      <c r="C37" s="508" t="s">
        <v>394</v>
      </c>
      <c r="D37" s="82"/>
      <c r="E37" s="82"/>
      <c r="F37" s="82"/>
      <c r="G37" s="82"/>
    </row>
    <row r="38" spans="2:7" ht="12.75">
      <c r="B38" s="127"/>
      <c r="C38" s="510" t="s">
        <v>395</v>
      </c>
      <c r="D38" s="82"/>
      <c r="E38" s="82"/>
      <c r="F38" s="82"/>
      <c r="G38" s="82">
        <v>3700</v>
      </c>
    </row>
    <row r="39" spans="2:7" ht="12.75">
      <c r="B39" s="127"/>
      <c r="C39" s="510"/>
      <c r="D39" s="82"/>
      <c r="E39" s="82"/>
      <c r="F39" s="82"/>
      <c r="G39" s="82"/>
    </row>
    <row r="40" spans="2:7" ht="12.75">
      <c r="B40" s="127" t="s">
        <v>91</v>
      </c>
      <c r="C40" s="508" t="s">
        <v>396</v>
      </c>
      <c r="D40" s="82"/>
      <c r="E40" s="82"/>
      <c r="F40" s="82"/>
      <c r="G40" s="82"/>
    </row>
    <row r="41" spans="2:7" ht="12.75">
      <c r="B41" s="127"/>
      <c r="C41" s="510" t="s">
        <v>395</v>
      </c>
      <c r="D41" s="82"/>
      <c r="E41" s="82"/>
      <c r="F41" s="82"/>
      <c r="G41" s="82">
        <v>440</v>
      </c>
    </row>
    <row r="42" spans="2:7" ht="12.75">
      <c r="B42" s="84"/>
      <c r="C42" s="511"/>
      <c r="D42" s="512"/>
      <c r="E42" s="512"/>
      <c r="F42" s="512"/>
      <c r="G42" s="512"/>
    </row>
    <row r="43" spans="2:7" ht="12.75">
      <c r="B43" s="127" t="s">
        <v>94</v>
      </c>
      <c r="C43" s="511" t="s">
        <v>397</v>
      </c>
      <c r="D43" s="94"/>
      <c r="E43" s="94"/>
      <c r="F43" s="94"/>
      <c r="G43" s="94"/>
    </row>
    <row r="44" spans="2:7" ht="12.75">
      <c r="B44" s="127"/>
      <c r="C44" s="513" t="s">
        <v>398</v>
      </c>
      <c r="D44" s="94">
        <v>0</v>
      </c>
      <c r="E44" s="94">
        <v>0</v>
      </c>
      <c r="F44" s="94"/>
      <c r="G44" s="94"/>
    </row>
    <row r="45" spans="2:7" ht="12.75">
      <c r="B45" s="127"/>
      <c r="C45" s="510" t="s">
        <v>399</v>
      </c>
      <c r="D45" s="94">
        <v>0</v>
      </c>
      <c r="E45" s="94">
        <v>3058</v>
      </c>
      <c r="F45" s="94"/>
      <c r="G45" s="94"/>
    </row>
    <row r="46" spans="2:7" ht="12.75">
      <c r="B46" s="127"/>
      <c r="C46" s="514" t="s">
        <v>400</v>
      </c>
      <c r="D46" s="94"/>
      <c r="E46" s="94"/>
      <c r="F46" s="94"/>
      <c r="G46" s="94">
        <v>2600</v>
      </c>
    </row>
    <row r="47" spans="2:7" ht="12.75">
      <c r="B47" s="122"/>
      <c r="C47" s="510" t="s">
        <v>401</v>
      </c>
      <c r="D47" s="82">
        <v>0</v>
      </c>
      <c r="E47" s="82">
        <v>0</v>
      </c>
      <c r="F47" s="82"/>
      <c r="G47" s="82"/>
    </row>
    <row r="48" spans="2:7" ht="12.75">
      <c r="B48" s="122"/>
      <c r="C48" s="510"/>
      <c r="D48" s="82"/>
      <c r="E48" s="82"/>
      <c r="F48" s="82"/>
      <c r="G48" s="82"/>
    </row>
    <row r="49" spans="2:7" ht="12.75">
      <c r="B49" s="127" t="s">
        <v>96</v>
      </c>
      <c r="C49" s="508" t="s">
        <v>402</v>
      </c>
      <c r="D49" s="82"/>
      <c r="E49" s="82"/>
      <c r="F49" s="82"/>
      <c r="G49" s="82"/>
    </row>
    <row r="50" spans="2:7" ht="12.75">
      <c r="B50" s="127"/>
      <c r="C50" s="510" t="s">
        <v>395</v>
      </c>
      <c r="D50" s="82"/>
      <c r="E50" s="82">
        <v>11787</v>
      </c>
      <c r="F50" s="82"/>
      <c r="G50" s="82">
        <v>17605</v>
      </c>
    </row>
    <row r="51" spans="2:7" ht="12.75">
      <c r="B51" s="127"/>
      <c r="C51" s="510"/>
      <c r="D51" s="82"/>
      <c r="E51" s="82"/>
      <c r="F51" s="82"/>
      <c r="G51" s="82"/>
    </row>
    <row r="52" spans="2:7" ht="12.75">
      <c r="B52" s="127" t="s">
        <v>99</v>
      </c>
      <c r="C52" s="508" t="s">
        <v>403</v>
      </c>
      <c r="D52" s="82"/>
      <c r="E52" s="82"/>
      <c r="F52" s="82"/>
      <c r="G52" s="82"/>
    </row>
    <row r="53" spans="2:7" ht="12.75">
      <c r="B53" s="127"/>
      <c r="C53" s="510" t="s">
        <v>395</v>
      </c>
      <c r="D53" s="82">
        <v>0</v>
      </c>
      <c r="E53" s="82">
        <v>2001</v>
      </c>
      <c r="F53" s="82"/>
      <c r="G53" s="82">
        <v>210</v>
      </c>
    </row>
    <row r="54" spans="2:7" ht="12.75">
      <c r="B54" s="84"/>
      <c r="C54" s="511"/>
      <c r="D54" s="512"/>
      <c r="E54" s="512"/>
      <c r="F54" s="512"/>
      <c r="G54" s="512"/>
    </row>
    <row r="55" spans="2:7" ht="12.75">
      <c r="B55" s="127" t="s">
        <v>80</v>
      </c>
      <c r="C55" s="508" t="s">
        <v>404</v>
      </c>
      <c r="D55" s="82"/>
      <c r="E55" s="82"/>
      <c r="F55" s="82"/>
      <c r="G55" s="82"/>
    </row>
    <row r="56" spans="2:7" ht="12.75">
      <c r="B56" s="515"/>
      <c r="C56" s="510" t="s">
        <v>395</v>
      </c>
      <c r="D56" s="516"/>
      <c r="E56" s="516"/>
      <c r="F56" s="516"/>
      <c r="G56" s="516">
        <v>10000</v>
      </c>
    </row>
    <row r="57" spans="2:7" ht="12.75">
      <c r="B57" s="517"/>
      <c r="C57" s="518"/>
      <c r="D57" s="519"/>
      <c r="E57" s="519"/>
      <c r="F57" s="519"/>
      <c r="G57" s="519"/>
    </row>
    <row r="58" spans="2:7" ht="12.75">
      <c r="B58" s="51"/>
      <c r="C58" s="520" t="s">
        <v>405</v>
      </c>
      <c r="D58" s="202">
        <f>SUM(D10:D56)</f>
        <v>98349</v>
      </c>
      <c r="E58" s="202">
        <f>SUM(E10:E56)</f>
        <v>118281</v>
      </c>
      <c r="F58" s="202">
        <f>SUM(F10:F56)</f>
        <v>112782</v>
      </c>
      <c r="G58" s="202">
        <f>SUM(G10:G56)</f>
        <v>176726</v>
      </c>
    </row>
    <row r="59" spans="2:7" ht="12.75">
      <c r="B59" s="521"/>
      <c r="C59" s="522"/>
      <c r="D59" s="120"/>
      <c r="E59" s="120"/>
      <c r="F59" s="120"/>
      <c r="G59" s="120"/>
    </row>
    <row r="60" spans="2:7" s="3" customFormat="1" ht="12.75">
      <c r="B60" s="521"/>
      <c r="C60" s="522"/>
      <c r="D60" s="120"/>
      <c r="E60" s="120"/>
      <c r="F60" s="120"/>
      <c r="G60" s="120"/>
    </row>
    <row r="61" spans="2:7" s="3" customFormat="1" ht="12.75">
      <c r="B61" s="521"/>
      <c r="C61" s="522"/>
      <c r="D61" s="120"/>
      <c r="E61" s="120"/>
      <c r="F61" s="120"/>
      <c r="G61" s="120"/>
    </row>
    <row r="62" spans="2:7" s="3" customFormat="1" ht="12.75">
      <c r="B62" s="521"/>
      <c r="C62" s="522"/>
      <c r="D62" s="120"/>
      <c r="E62" s="120"/>
      <c r="F62" s="120"/>
      <c r="G62" s="120"/>
    </row>
    <row r="63" spans="2:7" s="3" customFormat="1" ht="12.75">
      <c r="B63" s="521"/>
      <c r="C63" s="522"/>
      <c r="D63" s="120"/>
      <c r="E63" s="120"/>
      <c r="F63" s="120"/>
      <c r="G63" s="120"/>
    </row>
    <row r="64" spans="2:7" s="3" customFormat="1" ht="12.75">
      <c r="B64" s="521"/>
      <c r="C64" s="522"/>
      <c r="D64" s="120"/>
      <c r="E64" s="120"/>
      <c r="F64" s="120"/>
      <c r="G64" s="120"/>
    </row>
    <row r="65" spans="2:7" s="3" customFormat="1" ht="12.75">
      <c r="B65" s="521"/>
      <c r="C65" s="522"/>
      <c r="D65" s="120"/>
      <c r="E65" s="120"/>
      <c r="F65" s="120"/>
      <c r="G65" s="120"/>
    </row>
    <row r="66" spans="2:7" s="3" customFormat="1" ht="12.75">
      <c r="B66" s="521"/>
      <c r="C66" s="522"/>
      <c r="D66" s="120"/>
      <c r="E66" s="120"/>
      <c r="F66" s="120"/>
      <c r="G66" s="120"/>
    </row>
    <row r="67" spans="2:7" s="3" customFormat="1" ht="12.75">
      <c r="B67" s="521"/>
      <c r="C67" s="522"/>
      <c r="D67" s="120"/>
      <c r="E67" s="120"/>
      <c r="F67" s="120"/>
      <c r="G67" s="120"/>
    </row>
    <row r="68" spans="2:7" s="3" customFormat="1" ht="12.75">
      <c r="B68" s="521"/>
      <c r="C68" s="522"/>
      <c r="D68" s="120"/>
      <c r="E68" s="120"/>
      <c r="F68" s="120"/>
      <c r="G68" s="120"/>
    </row>
    <row r="69" spans="2:7" s="3" customFormat="1" ht="12.75">
      <c r="B69" s="521"/>
      <c r="C69" s="522"/>
      <c r="D69" s="523" t="s">
        <v>290</v>
      </c>
      <c r="E69" s="120"/>
      <c r="F69" s="120"/>
      <c r="G69" s="120"/>
    </row>
    <row r="70" spans="2:7" s="3" customFormat="1" ht="12.75">
      <c r="B70" s="521"/>
      <c r="C70" s="522"/>
      <c r="D70" s="120"/>
      <c r="E70" s="120"/>
      <c r="F70" s="120"/>
      <c r="G70" s="120"/>
    </row>
    <row r="71" spans="2:7" ht="12.75">
      <c r="B71" s="524"/>
      <c r="C71" s="504" t="s">
        <v>406</v>
      </c>
      <c r="D71" s="525"/>
      <c r="E71" s="525"/>
      <c r="F71" s="525"/>
      <c r="G71" s="525"/>
    </row>
    <row r="72" spans="2:7" ht="12.75">
      <c r="B72" s="105" t="s">
        <v>104</v>
      </c>
      <c r="C72" s="505" t="s">
        <v>369</v>
      </c>
      <c r="D72" s="526"/>
      <c r="E72" s="526"/>
      <c r="F72" s="526"/>
      <c r="G72" s="526"/>
    </row>
    <row r="73" spans="2:7" ht="12.75">
      <c r="B73" s="127"/>
      <c r="C73" s="510" t="s">
        <v>407</v>
      </c>
      <c r="D73" s="509"/>
      <c r="E73" s="509"/>
      <c r="F73" s="509">
        <v>13728</v>
      </c>
      <c r="G73" s="509">
        <v>12401</v>
      </c>
    </row>
    <row r="74" spans="2:7" ht="12.75">
      <c r="B74" s="127"/>
      <c r="C74" s="510" t="s">
        <v>408</v>
      </c>
      <c r="D74" s="509"/>
      <c r="E74" s="509"/>
      <c r="F74" s="509">
        <v>650</v>
      </c>
      <c r="G74" s="509">
        <v>650</v>
      </c>
    </row>
    <row r="75" spans="2:7" ht="12.75">
      <c r="B75" s="127"/>
      <c r="C75" s="510" t="s">
        <v>409</v>
      </c>
      <c r="D75" s="509"/>
      <c r="E75" s="509">
        <v>2945</v>
      </c>
      <c r="F75" s="509"/>
      <c r="G75" s="509"/>
    </row>
    <row r="76" spans="2:7" ht="12.75">
      <c r="B76" s="127"/>
      <c r="C76" s="510" t="s">
        <v>410</v>
      </c>
      <c r="D76" s="509"/>
      <c r="E76" s="509">
        <v>10728</v>
      </c>
      <c r="F76" s="509">
        <v>1865</v>
      </c>
      <c r="G76" s="509">
        <v>1865</v>
      </c>
    </row>
    <row r="77" spans="2:7" ht="12.75">
      <c r="B77" s="127"/>
      <c r="C77" s="510" t="s">
        <v>411</v>
      </c>
      <c r="D77" s="509">
        <v>5000</v>
      </c>
      <c r="E77" s="509"/>
      <c r="F77" s="509">
        <v>2040</v>
      </c>
      <c r="G77" s="509"/>
    </row>
    <row r="78" spans="2:7" ht="12.75">
      <c r="B78" s="127"/>
      <c r="C78" s="510" t="s">
        <v>412</v>
      </c>
      <c r="D78" s="509">
        <v>6666</v>
      </c>
      <c r="E78" s="509">
        <v>6666</v>
      </c>
      <c r="F78" s="509"/>
      <c r="G78" s="509"/>
    </row>
    <row r="79" spans="2:7" ht="12.75">
      <c r="B79" s="127"/>
      <c r="C79" s="510" t="s">
        <v>413</v>
      </c>
      <c r="D79" s="509"/>
      <c r="E79" s="509"/>
      <c r="F79" s="509">
        <v>1200</v>
      </c>
      <c r="G79" s="509">
        <v>1200</v>
      </c>
    </row>
    <row r="80" spans="2:7" ht="12.75">
      <c r="B80" s="527"/>
      <c r="C80" s="510" t="s">
        <v>414</v>
      </c>
      <c r="D80" s="82"/>
      <c r="E80" s="82"/>
      <c r="F80" s="82"/>
      <c r="G80" s="82">
        <v>3367</v>
      </c>
    </row>
    <row r="81" spans="2:7" ht="12.75">
      <c r="B81" s="528"/>
      <c r="C81" s="518"/>
      <c r="D81" s="156"/>
      <c r="E81" s="156"/>
      <c r="F81" s="156"/>
      <c r="G81" s="156"/>
    </row>
    <row r="82" spans="2:7" ht="12.75">
      <c r="B82" s="529" t="s">
        <v>94</v>
      </c>
      <c r="C82" s="508" t="s">
        <v>397</v>
      </c>
      <c r="D82" s="94"/>
      <c r="E82" s="94"/>
      <c r="F82" s="94"/>
      <c r="G82" s="94"/>
    </row>
    <row r="83" spans="2:7" ht="12.75">
      <c r="B83" s="529"/>
      <c r="C83" s="511"/>
      <c r="D83" s="94"/>
      <c r="E83" s="94"/>
      <c r="F83" s="94"/>
      <c r="G83" s="94"/>
    </row>
    <row r="84" spans="2:7" ht="12.75">
      <c r="B84" s="127" t="s">
        <v>96</v>
      </c>
      <c r="C84" s="508" t="s">
        <v>402</v>
      </c>
      <c r="D84" s="509"/>
      <c r="E84" s="82"/>
      <c r="F84" s="82"/>
      <c r="G84" s="82"/>
    </row>
    <row r="85" spans="2:7" ht="12.75">
      <c r="B85" s="517"/>
      <c r="C85" s="518"/>
      <c r="D85" s="519"/>
      <c r="E85" s="519"/>
      <c r="F85" s="519"/>
      <c r="G85" s="519"/>
    </row>
    <row r="86" spans="2:7" ht="12.75">
      <c r="B86" s="127" t="s">
        <v>99</v>
      </c>
      <c r="C86" s="511" t="s">
        <v>403</v>
      </c>
      <c r="D86" s="94"/>
      <c r="E86" s="94"/>
      <c r="F86" s="94"/>
      <c r="G86" s="94"/>
    </row>
    <row r="87" spans="2:7" ht="12.75">
      <c r="B87" s="529"/>
      <c r="C87" s="513" t="s">
        <v>415</v>
      </c>
      <c r="D87" s="94"/>
      <c r="E87" s="94">
        <v>605</v>
      </c>
      <c r="F87" s="94"/>
      <c r="G87" s="94"/>
    </row>
    <row r="88" spans="2:7" ht="12.75">
      <c r="B88" s="127"/>
      <c r="C88" s="510"/>
      <c r="D88" s="509"/>
      <c r="E88" s="509"/>
      <c r="F88" s="509"/>
      <c r="G88" s="509"/>
    </row>
    <row r="89" spans="2:7" ht="12.75">
      <c r="B89" s="127" t="s">
        <v>80</v>
      </c>
      <c r="C89" s="508" t="s">
        <v>404</v>
      </c>
      <c r="D89" s="94"/>
      <c r="E89" s="94"/>
      <c r="F89" s="94"/>
      <c r="G89" s="94"/>
    </row>
    <row r="90" spans="2:7" ht="12.75">
      <c r="B90" s="51"/>
      <c r="C90" s="520" t="s">
        <v>416</v>
      </c>
      <c r="D90" s="159">
        <f>SUM(D72:D89)</f>
        <v>11666</v>
      </c>
      <c r="E90" s="159">
        <f>SUM(E72:E89)</f>
        <v>20944</v>
      </c>
      <c r="F90" s="159">
        <f>SUM(F72:F89)</f>
        <v>19483</v>
      </c>
      <c r="G90" s="159">
        <f>SUM(G72:G89)</f>
        <v>19483</v>
      </c>
    </row>
    <row r="91" spans="2:7" ht="12.75">
      <c r="B91" s="105"/>
      <c r="C91" s="530"/>
      <c r="D91" s="526"/>
      <c r="E91" s="526"/>
      <c r="F91" s="526"/>
      <c r="G91" s="526"/>
    </row>
    <row r="92" spans="2:7" ht="12.75">
      <c r="B92" s="531" t="s">
        <v>104</v>
      </c>
      <c r="C92" s="532" t="s">
        <v>342</v>
      </c>
      <c r="D92" s="533"/>
      <c r="E92" s="533"/>
      <c r="F92" s="533"/>
      <c r="G92" s="533"/>
    </row>
    <row r="93" spans="2:7" ht="12.75">
      <c r="B93" s="105"/>
      <c r="C93" s="530" t="s">
        <v>417</v>
      </c>
      <c r="D93" s="506">
        <v>6500</v>
      </c>
      <c r="E93" s="506">
        <v>6500</v>
      </c>
      <c r="F93" s="506"/>
      <c r="G93" s="506"/>
    </row>
    <row r="94" spans="2:7" ht="12.75">
      <c r="B94" s="517"/>
      <c r="C94" s="518" t="s">
        <v>418</v>
      </c>
      <c r="D94" s="519"/>
      <c r="E94" s="519"/>
      <c r="F94" s="519"/>
      <c r="G94" s="519">
        <v>9257</v>
      </c>
    </row>
    <row r="95" spans="2:7" ht="12.75">
      <c r="B95" s="51"/>
      <c r="C95" s="520" t="s">
        <v>342</v>
      </c>
      <c r="D95" s="202">
        <f>SUM(D93:D93)</f>
        <v>6500</v>
      </c>
      <c r="E95" s="202">
        <f>SUM(E93:E93)</f>
        <v>6500</v>
      </c>
      <c r="F95" s="202">
        <f>SUM(F93:F93)</f>
        <v>0</v>
      </c>
      <c r="G95" s="202">
        <f>SUM(G93:G94)</f>
        <v>9257</v>
      </c>
    </row>
    <row r="96" spans="2:7" ht="12.75">
      <c r="B96" s="127" t="s">
        <v>104</v>
      </c>
      <c r="C96" s="534" t="s">
        <v>419</v>
      </c>
      <c r="D96" s="535"/>
      <c r="E96" s="535"/>
      <c r="F96" s="535"/>
      <c r="G96" s="535"/>
    </row>
    <row r="97" spans="2:7" ht="12.75">
      <c r="B97" s="517"/>
      <c r="C97" s="518" t="s">
        <v>420</v>
      </c>
      <c r="D97" s="519">
        <v>11700</v>
      </c>
      <c r="E97" s="519">
        <v>11700</v>
      </c>
      <c r="F97" s="519"/>
      <c r="G97" s="519"/>
    </row>
    <row r="98" spans="2:7" ht="12.75">
      <c r="B98" s="127"/>
      <c r="C98" s="536" t="s">
        <v>419</v>
      </c>
      <c r="D98" s="535">
        <f>SUM(D96:D97)</f>
        <v>11700</v>
      </c>
      <c r="E98" s="535">
        <f>SUM(E96:E97)</f>
        <v>11700</v>
      </c>
      <c r="F98" s="535">
        <f>SUM(F96:F97)</f>
        <v>0</v>
      </c>
      <c r="G98" s="535">
        <f>SUM(G96:G97)</f>
        <v>0</v>
      </c>
    </row>
    <row r="99" spans="2:7" ht="12.75">
      <c r="B99" s="71"/>
      <c r="C99" s="534"/>
      <c r="D99" s="537"/>
      <c r="E99" s="537"/>
      <c r="F99" s="537"/>
      <c r="G99" s="537"/>
    </row>
    <row r="100" spans="2:7" ht="12.75">
      <c r="B100" s="538" t="s">
        <v>104</v>
      </c>
      <c r="C100" s="539" t="s">
        <v>421</v>
      </c>
      <c r="D100" s="42"/>
      <c r="E100" s="42"/>
      <c r="F100" s="42"/>
      <c r="G100" s="42"/>
    </row>
    <row r="101" spans="2:7" ht="12.75">
      <c r="B101" s="540"/>
      <c r="C101" s="541" t="s">
        <v>422</v>
      </c>
      <c r="D101" s="542"/>
      <c r="E101" s="542"/>
      <c r="F101" s="542"/>
      <c r="G101" s="542"/>
    </row>
    <row r="102" spans="2:7" ht="12.75">
      <c r="B102" s="540"/>
      <c r="C102" s="541" t="s">
        <v>423</v>
      </c>
      <c r="D102" s="542">
        <v>2500</v>
      </c>
      <c r="E102" s="542">
        <v>2500</v>
      </c>
      <c r="F102" s="542">
        <v>10525</v>
      </c>
      <c r="G102" s="542">
        <v>10525</v>
      </c>
    </row>
    <row r="103" spans="2:7" ht="12.75">
      <c r="B103" s="540"/>
      <c r="C103" s="541" t="s">
        <v>424</v>
      </c>
      <c r="D103" s="542">
        <v>2880</v>
      </c>
      <c r="E103" s="542">
        <v>2880</v>
      </c>
      <c r="F103" s="542">
        <v>15255</v>
      </c>
      <c r="G103" s="542">
        <v>15255</v>
      </c>
    </row>
    <row r="104" spans="2:7" ht="12.75">
      <c r="B104" s="540"/>
      <c r="C104" s="541" t="s">
        <v>425</v>
      </c>
      <c r="D104" s="542">
        <v>6000</v>
      </c>
      <c r="E104" s="542">
        <v>6000</v>
      </c>
      <c r="F104" s="542">
        <v>8250</v>
      </c>
      <c r="G104" s="542">
        <v>8250</v>
      </c>
    </row>
    <row r="105" spans="2:7" ht="12.75">
      <c r="B105" s="543"/>
      <c r="C105" s="544" t="s">
        <v>426</v>
      </c>
      <c r="D105" s="545">
        <v>12000</v>
      </c>
      <c r="E105" s="545">
        <v>12000</v>
      </c>
      <c r="F105" s="545">
        <v>134500</v>
      </c>
      <c r="G105" s="545">
        <v>134500</v>
      </c>
    </row>
    <row r="106" spans="2:7" ht="12.75">
      <c r="B106" s="543"/>
      <c r="C106" s="544" t="s">
        <v>427</v>
      </c>
      <c r="D106" s="545">
        <v>5640</v>
      </c>
      <c r="E106" s="545">
        <v>5640</v>
      </c>
      <c r="F106" s="545">
        <v>31600</v>
      </c>
      <c r="G106" s="545">
        <v>31600</v>
      </c>
    </row>
    <row r="107" spans="2:7" ht="12.75">
      <c r="B107" s="543"/>
      <c r="C107" s="541" t="s">
        <v>428</v>
      </c>
      <c r="D107" s="545">
        <v>880</v>
      </c>
      <c r="E107" s="545">
        <v>880</v>
      </c>
      <c r="F107" s="545">
        <v>880</v>
      </c>
      <c r="G107" s="545">
        <v>880</v>
      </c>
    </row>
    <row r="108" spans="2:7" ht="12.75">
      <c r="B108" s="543"/>
      <c r="C108" s="541" t="s">
        <v>429</v>
      </c>
      <c r="D108" s="545"/>
      <c r="E108" s="545"/>
      <c r="F108" s="545">
        <v>27750</v>
      </c>
      <c r="G108" s="545">
        <v>27750</v>
      </c>
    </row>
    <row r="109" spans="2:7" ht="12.75">
      <c r="B109" s="543"/>
      <c r="C109" s="541" t="s">
        <v>430</v>
      </c>
      <c r="D109" s="545">
        <v>12000</v>
      </c>
      <c r="E109" s="545">
        <v>12000</v>
      </c>
      <c r="F109" s="545">
        <v>8000</v>
      </c>
      <c r="G109" s="545">
        <v>8000</v>
      </c>
    </row>
    <row r="110" spans="2:7" ht="12.75">
      <c r="B110" s="543"/>
      <c r="C110" s="546" t="s">
        <v>431</v>
      </c>
      <c r="D110" s="545">
        <v>7770</v>
      </c>
      <c r="E110" s="545">
        <v>7770</v>
      </c>
      <c r="F110" s="545"/>
      <c r="G110" s="545"/>
    </row>
    <row r="111" spans="2:7" ht="12.75">
      <c r="B111" s="543"/>
      <c r="C111" s="544" t="s">
        <v>432</v>
      </c>
      <c r="D111" s="545">
        <v>6783</v>
      </c>
      <c r="E111" s="545">
        <v>6783</v>
      </c>
      <c r="F111" s="545">
        <v>6783</v>
      </c>
      <c r="G111" s="545">
        <v>6783</v>
      </c>
    </row>
    <row r="112" spans="2:7" ht="12.75">
      <c r="B112" s="400"/>
      <c r="C112" s="547" t="s">
        <v>433</v>
      </c>
      <c r="D112" s="548">
        <f>SUM(D101:D111)</f>
        <v>56453</v>
      </c>
      <c r="E112" s="548">
        <f>SUM(E101:E111)</f>
        <v>56453</v>
      </c>
      <c r="F112" s="548">
        <f>SUM(F101:F111)</f>
        <v>243543</v>
      </c>
      <c r="G112" s="548">
        <f>SUM(G101:G111)</f>
        <v>243543</v>
      </c>
    </row>
    <row r="113" spans="2:7" ht="12.75">
      <c r="B113" s="459"/>
      <c r="C113" s="460"/>
      <c r="D113" s="381"/>
      <c r="E113" s="381"/>
      <c r="F113" s="381"/>
      <c r="G113" s="381"/>
    </row>
    <row r="114" spans="2:7" ht="12.75">
      <c r="B114" s="549" t="s">
        <v>104</v>
      </c>
      <c r="C114" s="547" t="s">
        <v>346</v>
      </c>
      <c r="D114" s="548">
        <v>16718</v>
      </c>
      <c r="E114" s="548">
        <v>16718</v>
      </c>
      <c r="F114" s="548">
        <v>44071</v>
      </c>
      <c r="G114" s="548">
        <v>44071</v>
      </c>
    </row>
    <row r="115" spans="2:7" ht="12.75">
      <c r="B115" s="550"/>
      <c r="C115" s="551"/>
      <c r="D115" s="552"/>
      <c r="E115" s="552"/>
      <c r="F115" s="552"/>
      <c r="G115" s="552"/>
    </row>
    <row r="116" spans="2:7" ht="12.75">
      <c r="B116" s="549" t="s">
        <v>104</v>
      </c>
      <c r="C116" s="547" t="s">
        <v>36</v>
      </c>
      <c r="D116" s="548"/>
      <c r="E116" s="548"/>
      <c r="F116" s="548">
        <v>150</v>
      </c>
      <c r="G116" s="548">
        <v>150</v>
      </c>
    </row>
    <row r="117" spans="2:7" ht="12.75">
      <c r="B117" s="553"/>
      <c r="C117" s="554"/>
      <c r="D117" s="555"/>
      <c r="E117" s="555"/>
      <c r="F117" s="555"/>
      <c r="G117" s="555"/>
    </row>
    <row r="118" spans="2:7" ht="12.75">
      <c r="B118" s="553" t="s">
        <v>104</v>
      </c>
      <c r="C118" s="554" t="s">
        <v>44</v>
      </c>
      <c r="D118" s="555"/>
      <c r="E118" s="555"/>
      <c r="F118" s="555">
        <v>442200</v>
      </c>
      <c r="G118" s="555">
        <v>380200</v>
      </c>
    </row>
    <row r="119" spans="2:7" ht="12.75">
      <c r="B119" s="459"/>
      <c r="C119" s="460"/>
      <c r="D119" s="381"/>
      <c r="E119" s="381"/>
      <c r="F119" s="381"/>
      <c r="G119" s="381"/>
    </row>
    <row r="120" spans="2:7" ht="15">
      <c r="B120" s="556" t="s">
        <v>434</v>
      </c>
      <c r="C120" s="557"/>
      <c r="D120" s="558">
        <f>D58+D90+D95+D112+D114+D98+D116+D118</f>
        <v>201386</v>
      </c>
      <c r="E120" s="558">
        <f>E58+E90+E95+E112+E114+E98+E116+E118</f>
        <v>230596</v>
      </c>
      <c r="F120" s="558">
        <f>F58+F90+F95+F112+F114+F98+F116+F118</f>
        <v>862229</v>
      </c>
      <c r="G120" s="558">
        <f>G58+G90+G95+G112+G114+G98+G116+G118</f>
        <v>873430</v>
      </c>
    </row>
  </sheetData>
  <mergeCells count="1">
    <mergeCell ref="B4:E4"/>
  </mergeCells>
  <printOptions/>
  <pageMargins left="0.24027777777777778" right="0.7875" top="0" bottom="0" header="0.5118055555555556" footer="0.5118055555555556"/>
  <pageSetup horizontalDpi="300" verticalDpi="300" orientation="portrait" paperSize="9" scale="95"/>
</worksheet>
</file>

<file path=xl/worksheets/sheet11.xml><?xml version="1.0" encoding="utf-8"?>
<worksheet xmlns="http://schemas.openxmlformats.org/spreadsheetml/2006/main" xmlns:r="http://schemas.openxmlformats.org/officeDocument/2006/relationships">
  <dimension ref="B1:E29"/>
  <sheetViews>
    <sheetView workbookViewId="0" topLeftCell="A13">
      <selection activeCell="E33" sqref="E33"/>
    </sheetView>
  </sheetViews>
  <sheetFormatPr defaultColWidth="9.00390625" defaultRowHeight="12.75"/>
  <cols>
    <col min="2" max="2" width="27.125" style="0" customWidth="1"/>
    <col min="3" max="5" width="11.375" style="0" customWidth="1"/>
  </cols>
  <sheetData>
    <row r="1" ht="12.75">
      <c r="D1" t="s">
        <v>435</v>
      </c>
    </row>
    <row r="6" ht="12.75">
      <c r="B6" s="36" t="s">
        <v>436</v>
      </c>
    </row>
    <row r="7" ht="12.75">
      <c r="B7" s="36"/>
    </row>
    <row r="8" ht="12.75">
      <c r="B8" s="36"/>
    </row>
    <row r="9" ht="12.75">
      <c r="B9" s="36"/>
    </row>
    <row r="10" ht="12.75">
      <c r="B10" s="36"/>
    </row>
    <row r="11" ht="12.75">
      <c r="B11" s="36"/>
    </row>
    <row r="13" ht="12.75">
      <c r="E13" s="559" t="s">
        <v>160</v>
      </c>
    </row>
    <row r="14" spans="2:5" ht="25.5">
      <c r="B14" s="560" t="s">
        <v>118</v>
      </c>
      <c r="C14" s="561" t="s">
        <v>366</v>
      </c>
      <c r="D14" s="561" t="s">
        <v>437</v>
      </c>
      <c r="E14" s="561" t="s">
        <v>438</v>
      </c>
    </row>
    <row r="15" spans="2:5" ht="12.75">
      <c r="B15" s="562" t="s">
        <v>7</v>
      </c>
      <c r="C15" s="395"/>
      <c r="D15" s="395"/>
      <c r="E15" s="395"/>
    </row>
    <row r="16" spans="2:5" ht="12.75">
      <c r="B16" s="397" t="s">
        <v>10</v>
      </c>
      <c r="C16" s="369">
        <v>246</v>
      </c>
      <c r="D16" s="369">
        <v>73</v>
      </c>
      <c r="E16" s="369">
        <v>487</v>
      </c>
    </row>
    <row r="17" spans="2:5" ht="12.75">
      <c r="B17" s="397" t="s">
        <v>439</v>
      </c>
      <c r="C17" s="369">
        <v>87</v>
      </c>
      <c r="D17" s="369">
        <v>27</v>
      </c>
      <c r="E17" s="369">
        <v>172</v>
      </c>
    </row>
    <row r="18" spans="2:5" ht="12.75">
      <c r="B18" s="397" t="s">
        <v>440</v>
      </c>
      <c r="C18" s="369">
        <v>640</v>
      </c>
      <c r="D18" s="369">
        <v>430</v>
      </c>
      <c r="E18" s="369">
        <v>567</v>
      </c>
    </row>
    <row r="19" spans="2:5" ht="12.75">
      <c r="B19" s="397" t="s">
        <v>441</v>
      </c>
      <c r="C19" s="369"/>
      <c r="D19" s="369">
        <v>25</v>
      </c>
      <c r="E19" s="369">
        <v>25</v>
      </c>
    </row>
    <row r="20" spans="2:5" ht="12.75">
      <c r="B20" s="563" t="s">
        <v>442</v>
      </c>
      <c r="C20" s="455"/>
      <c r="D20" s="455"/>
      <c r="E20" s="455"/>
    </row>
    <row r="21" spans="2:5" ht="12.75">
      <c r="B21" s="564" t="s">
        <v>339</v>
      </c>
      <c r="C21" s="548">
        <f>SUM(C16:C20)</f>
        <v>973</v>
      </c>
      <c r="D21" s="548">
        <f>SUM(D16:D20)</f>
        <v>555</v>
      </c>
      <c r="E21" s="548">
        <f>SUM(E16:E20)</f>
        <v>1251</v>
      </c>
    </row>
    <row r="22" spans="2:5" ht="12.75">
      <c r="B22" s="393"/>
      <c r="C22" s="395"/>
      <c r="D22" s="395"/>
      <c r="E22" s="395"/>
    </row>
    <row r="23" spans="2:5" ht="12.75">
      <c r="B23" s="565" t="s">
        <v>2</v>
      </c>
      <c r="C23" s="369"/>
      <c r="D23" s="369"/>
      <c r="E23" s="369"/>
    </row>
    <row r="24" spans="2:5" ht="12.75">
      <c r="B24" s="397" t="s">
        <v>443</v>
      </c>
      <c r="C24" s="369"/>
      <c r="D24" s="369"/>
      <c r="E24" s="369"/>
    </row>
    <row r="25" spans="2:5" ht="12.75">
      <c r="B25" s="398" t="s">
        <v>444</v>
      </c>
      <c r="C25" s="372">
        <v>333</v>
      </c>
      <c r="D25" s="372"/>
      <c r="E25" s="372">
        <v>502</v>
      </c>
    </row>
    <row r="26" spans="2:5" ht="12.75">
      <c r="B26" s="398" t="s">
        <v>445</v>
      </c>
      <c r="C26" s="372">
        <v>640</v>
      </c>
      <c r="D26" s="372">
        <v>555</v>
      </c>
      <c r="E26" s="372">
        <v>749</v>
      </c>
    </row>
    <row r="27" spans="2:5" ht="12.75">
      <c r="B27" s="398" t="s">
        <v>446</v>
      </c>
      <c r="C27" s="372"/>
      <c r="D27" s="372"/>
      <c r="E27" s="372"/>
    </row>
    <row r="28" spans="2:5" ht="12.75">
      <c r="B28" s="563" t="s">
        <v>130</v>
      </c>
      <c r="C28" s="455"/>
      <c r="D28" s="455"/>
      <c r="E28" s="455"/>
    </row>
    <row r="29" spans="2:5" ht="12.75">
      <c r="B29" s="564" t="s">
        <v>339</v>
      </c>
      <c r="C29" s="548">
        <f>SUM(C24:C28)</f>
        <v>973</v>
      </c>
      <c r="D29" s="548">
        <f>SUM(D24:D28)</f>
        <v>555</v>
      </c>
      <c r="E29" s="548">
        <f>SUM(E24:E28)</f>
        <v>1251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J17" sqref="J17"/>
    </sheetView>
  </sheetViews>
  <sheetFormatPr defaultColWidth="9.00390625" defaultRowHeight="12.75"/>
  <cols>
    <col min="1" max="1" width="36.25390625" style="0" customWidth="1"/>
    <col min="2" max="4" width="9.25390625" style="0" customWidth="1"/>
    <col min="5" max="5" width="8.625" style="0" customWidth="1"/>
    <col min="6" max="6" width="36.375" style="0" customWidth="1"/>
    <col min="7" max="8" width="9.25390625" style="0" customWidth="1"/>
    <col min="9" max="10" width="10.00390625" style="0" customWidth="1"/>
  </cols>
  <sheetData>
    <row r="1" spans="7:10" ht="12.75">
      <c r="G1" s="566" t="s">
        <v>50</v>
      </c>
      <c r="H1" s="566"/>
      <c r="I1" s="1"/>
      <c r="J1" s="1"/>
    </row>
    <row r="3" spans="2:10" ht="12.75">
      <c r="B3" s="567" t="s">
        <v>51</v>
      </c>
      <c r="C3" s="567"/>
      <c r="D3" s="567"/>
      <c r="E3" s="567"/>
      <c r="F3" s="567"/>
      <c r="G3" s="567"/>
      <c r="H3" s="567"/>
      <c r="I3" s="2"/>
      <c r="J3" s="2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3"/>
    </row>
    <row r="5" spans="9:10" ht="12.75">
      <c r="I5" s="11"/>
      <c r="J5" s="11"/>
    </row>
    <row r="6" spans="1:11" ht="24">
      <c r="A6" s="7" t="s">
        <v>2</v>
      </c>
      <c r="B6" s="8" t="s">
        <v>3</v>
      </c>
      <c r="C6" s="9" t="s">
        <v>4</v>
      </c>
      <c r="D6" s="9" t="s">
        <v>8</v>
      </c>
      <c r="E6" s="9" t="s">
        <v>6</v>
      </c>
      <c r="F6" s="10" t="s">
        <v>7</v>
      </c>
      <c r="G6" s="8" t="s">
        <v>3</v>
      </c>
      <c r="H6" s="9" t="s">
        <v>4</v>
      </c>
      <c r="I6" s="9" t="s">
        <v>8</v>
      </c>
      <c r="J6" s="9" t="s">
        <v>6</v>
      </c>
      <c r="K6" s="31"/>
    </row>
    <row r="7" spans="1:11" ht="12.75">
      <c r="A7" s="12" t="s">
        <v>9</v>
      </c>
      <c r="B7" s="15">
        <v>285503</v>
      </c>
      <c r="C7" s="15">
        <v>287674</v>
      </c>
      <c r="D7" s="15">
        <v>308737</v>
      </c>
      <c r="E7" s="15">
        <v>321847</v>
      </c>
      <c r="F7" s="14" t="s">
        <v>10</v>
      </c>
      <c r="G7" s="15">
        <v>951323</v>
      </c>
      <c r="H7" s="15">
        <v>984937</v>
      </c>
      <c r="I7" s="15">
        <v>866709</v>
      </c>
      <c r="J7" s="15">
        <v>877724</v>
      </c>
      <c r="K7" s="31"/>
    </row>
    <row r="8" spans="1:11" ht="12.75">
      <c r="A8" s="16" t="s">
        <v>11</v>
      </c>
      <c r="B8" s="19">
        <v>245500</v>
      </c>
      <c r="C8" s="19">
        <v>245500</v>
      </c>
      <c r="D8" s="19">
        <v>272300</v>
      </c>
      <c r="E8" s="19">
        <v>275300</v>
      </c>
      <c r="F8" s="18" t="s">
        <v>12</v>
      </c>
      <c r="G8" s="19">
        <v>293368</v>
      </c>
      <c r="H8" s="19">
        <v>303334</v>
      </c>
      <c r="I8" s="19">
        <v>277084</v>
      </c>
      <c r="J8" s="19">
        <v>280014</v>
      </c>
      <c r="K8" s="31"/>
    </row>
    <row r="9" spans="1:11" ht="12.75">
      <c r="A9" s="16" t="s">
        <v>13</v>
      </c>
      <c r="B9" s="19">
        <v>700</v>
      </c>
      <c r="C9" s="19">
        <v>700</v>
      </c>
      <c r="D9" s="19">
        <v>1500</v>
      </c>
      <c r="E9" s="19">
        <v>2400</v>
      </c>
      <c r="F9" s="18" t="s">
        <v>52</v>
      </c>
      <c r="G9" s="19">
        <v>575790</v>
      </c>
      <c r="H9" s="19">
        <v>608349</v>
      </c>
      <c r="I9" s="19">
        <v>547131</v>
      </c>
      <c r="J9" s="19">
        <v>636457</v>
      </c>
      <c r="K9" s="31"/>
    </row>
    <row r="10" spans="1:11" ht="12.75">
      <c r="A10" s="16" t="s">
        <v>15</v>
      </c>
      <c r="B10" s="19">
        <v>3546</v>
      </c>
      <c r="C10" s="19">
        <v>3546</v>
      </c>
      <c r="D10" s="19">
        <v>5446</v>
      </c>
      <c r="E10" s="19">
        <v>7046</v>
      </c>
      <c r="F10" s="18" t="s">
        <v>16</v>
      </c>
      <c r="G10" s="19">
        <v>3500</v>
      </c>
      <c r="H10" s="19">
        <v>27792</v>
      </c>
      <c r="I10" s="19">
        <v>19800</v>
      </c>
      <c r="J10" s="17">
        <v>20846</v>
      </c>
      <c r="K10" s="31"/>
    </row>
    <row r="11" spans="1:11" ht="12.75">
      <c r="A11" s="16" t="s">
        <v>17</v>
      </c>
      <c r="B11" s="19">
        <v>274855</v>
      </c>
      <c r="C11" s="19">
        <v>264971</v>
      </c>
      <c r="D11" s="19">
        <v>130514</v>
      </c>
      <c r="E11" s="19">
        <v>117645</v>
      </c>
      <c r="F11" s="18" t="s">
        <v>18</v>
      </c>
      <c r="G11" s="19">
        <v>17400</v>
      </c>
      <c r="H11" s="19">
        <v>17500</v>
      </c>
      <c r="I11" s="19">
        <v>18025</v>
      </c>
      <c r="J11" s="17">
        <v>18475</v>
      </c>
      <c r="K11" s="31"/>
    </row>
    <row r="12" spans="1:11" ht="12.75">
      <c r="A12" s="16" t="s">
        <v>19</v>
      </c>
      <c r="B12" s="19">
        <v>0</v>
      </c>
      <c r="C12" s="19">
        <v>0</v>
      </c>
      <c r="D12" s="19">
        <v>0</v>
      </c>
      <c r="E12" s="19">
        <v>4643</v>
      </c>
      <c r="F12" s="18" t="s">
        <v>20</v>
      </c>
      <c r="G12" s="19">
        <v>23225</v>
      </c>
      <c r="H12" s="19">
        <v>23498</v>
      </c>
      <c r="I12" s="19">
        <v>23971</v>
      </c>
      <c r="J12" s="19">
        <v>25608</v>
      </c>
      <c r="K12" s="31"/>
    </row>
    <row r="13" spans="1:11" ht="12.75">
      <c r="A13" s="16" t="s">
        <v>21</v>
      </c>
      <c r="B13" s="19">
        <v>634629</v>
      </c>
      <c r="C13" s="19">
        <v>633789</v>
      </c>
      <c r="D13" s="19">
        <v>486050</v>
      </c>
      <c r="E13" s="19">
        <v>490506</v>
      </c>
      <c r="F13" s="18" t="s">
        <v>22</v>
      </c>
      <c r="G13" s="19">
        <v>827</v>
      </c>
      <c r="H13" s="19">
        <v>827</v>
      </c>
      <c r="I13" s="19">
        <v>1887</v>
      </c>
      <c r="J13" s="19">
        <v>3745</v>
      </c>
      <c r="K13" s="31"/>
    </row>
    <row r="14" spans="1:11" ht="12.75">
      <c r="A14" s="16" t="s">
        <v>23</v>
      </c>
      <c r="B14" s="19">
        <v>17500</v>
      </c>
      <c r="C14" s="19">
        <v>17500</v>
      </c>
      <c r="D14" s="19">
        <v>17000</v>
      </c>
      <c r="E14" s="19">
        <v>17065</v>
      </c>
      <c r="F14" s="18" t="s">
        <v>24</v>
      </c>
      <c r="G14" s="19">
        <v>19500</v>
      </c>
      <c r="H14" s="19">
        <v>28433</v>
      </c>
      <c r="I14" s="19">
        <v>9500</v>
      </c>
      <c r="J14" s="19">
        <v>9500</v>
      </c>
      <c r="K14" s="31"/>
    </row>
    <row r="15" spans="1:11" ht="12.75">
      <c r="A15" s="16" t="s">
        <v>35</v>
      </c>
      <c r="B15" s="19">
        <v>500</v>
      </c>
      <c r="C15" s="19">
        <v>500</v>
      </c>
      <c r="D15" s="19">
        <v>450</v>
      </c>
      <c r="E15" s="19">
        <v>450</v>
      </c>
      <c r="F15" s="18" t="s">
        <v>34</v>
      </c>
      <c r="G15" s="19">
        <v>0</v>
      </c>
      <c r="H15" s="19">
        <v>0</v>
      </c>
      <c r="I15" s="19">
        <v>0</v>
      </c>
      <c r="J15" s="19">
        <v>0</v>
      </c>
      <c r="K15" s="32"/>
    </row>
    <row r="16" spans="1:11" ht="12.75">
      <c r="A16" s="16" t="s">
        <v>37</v>
      </c>
      <c r="B16" s="19">
        <v>590</v>
      </c>
      <c r="C16" s="19">
        <v>47976</v>
      </c>
      <c r="D16" s="19">
        <v>2050</v>
      </c>
      <c r="E16" s="19">
        <v>59670</v>
      </c>
      <c r="F16" s="18" t="s">
        <v>38</v>
      </c>
      <c r="G16" s="19">
        <v>6085</v>
      </c>
      <c r="H16" s="19">
        <v>1900</v>
      </c>
      <c r="I16" s="19">
        <v>550</v>
      </c>
      <c r="J16" s="19">
        <v>2811</v>
      </c>
      <c r="K16" s="3"/>
    </row>
    <row r="17" spans="1:11" ht="12.75">
      <c r="A17" s="16" t="s">
        <v>39</v>
      </c>
      <c r="B17" s="19">
        <v>446785</v>
      </c>
      <c r="C17" s="19">
        <v>481284</v>
      </c>
      <c r="D17" s="19">
        <v>580039</v>
      </c>
      <c r="E17" s="19">
        <v>628938</v>
      </c>
      <c r="F17" s="18" t="s">
        <v>40</v>
      </c>
      <c r="G17" s="19"/>
      <c r="H17" s="19"/>
      <c r="I17" s="19"/>
      <c r="J17" s="19"/>
      <c r="K17" s="3"/>
    </row>
    <row r="18" spans="1:11" ht="12.75">
      <c r="A18" s="16"/>
      <c r="B18" s="19"/>
      <c r="C18" s="19"/>
      <c r="D18" s="19"/>
      <c r="E18" s="19"/>
      <c r="F18" s="18" t="s">
        <v>42</v>
      </c>
      <c r="G18" s="19">
        <v>226096</v>
      </c>
      <c r="H18" s="19">
        <v>226096</v>
      </c>
      <c r="I18" s="19">
        <v>317000</v>
      </c>
      <c r="J18" s="19">
        <v>317000</v>
      </c>
      <c r="K18" s="3"/>
    </row>
    <row r="19" spans="1:10" ht="12.75">
      <c r="A19" s="19"/>
      <c r="B19" s="19"/>
      <c r="C19" s="19"/>
      <c r="D19" s="19"/>
      <c r="E19" s="19"/>
      <c r="F19" s="18"/>
      <c r="G19" s="19"/>
      <c r="H19" s="19"/>
      <c r="I19" s="19"/>
      <c r="J19" s="19"/>
    </row>
    <row r="20" spans="1:10" ht="12.75">
      <c r="A20" s="33"/>
      <c r="B20" s="34"/>
      <c r="C20" s="34"/>
      <c r="D20" s="34"/>
      <c r="E20" s="34"/>
      <c r="F20" s="35"/>
      <c r="G20" s="34"/>
      <c r="H20" s="34"/>
      <c r="I20" s="34"/>
      <c r="J20" s="34"/>
    </row>
    <row r="21" spans="1:10" ht="12.75">
      <c r="A21" s="25" t="s">
        <v>45</v>
      </c>
      <c r="B21" s="25">
        <f>SUM(B7:B20)</f>
        <v>1910108</v>
      </c>
      <c r="C21" s="25">
        <f>SUM(C7:C20)</f>
        <v>1983440</v>
      </c>
      <c r="D21" s="25">
        <f>SUM(D7:D20)</f>
        <v>1804086</v>
      </c>
      <c r="E21" s="25">
        <f>SUM(E7:E20)</f>
        <v>1925510</v>
      </c>
      <c r="F21" s="25" t="s">
        <v>46</v>
      </c>
      <c r="G21" s="25">
        <f>SUM(G7:G20)</f>
        <v>2117114</v>
      </c>
      <c r="H21" s="25">
        <f>SUM(H7:H20)</f>
        <v>2222666</v>
      </c>
      <c r="I21" s="25">
        <f>SUM(I7:I20)</f>
        <v>2081657</v>
      </c>
      <c r="J21" s="25">
        <f>SUM(J7:J20)</f>
        <v>2192180</v>
      </c>
    </row>
    <row r="22" spans="1:5" ht="12.75">
      <c r="A22" s="25" t="s">
        <v>47</v>
      </c>
      <c r="B22" s="25">
        <v>207006</v>
      </c>
      <c r="C22" s="25">
        <v>239226</v>
      </c>
      <c r="D22" s="25">
        <f>I21-D21</f>
        <v>277571</v>
      </c>
      <c r="E22" s="25">
        <f>J21-E21</f>
        <v>266670</v>
      </c>
    </row>
    <row r="23" spans="1:5" ht="12.75">
      <c r="A23" s="29" t="s">
        <v>53</v>
      </c>
      <c r="B23" s="30">
        <v>281082</v>
      </c>
      <c r="C23" s="30">
        <v>317000</v>
      </c>
      <c r="D23" s="30">
        <f>0+mérl_!D29</f>
        <v>28870</v>
      </c>
      <c r="E23" s="30">
        <f>0+mérl_!E29</f>
        <v>28870</v>
      </c>
    </row>
  </sheetData>
  <mergeCells count="2">
    <mergeCell ref="G1:H1"/>
    <mergeCell ref="B3:H3"/>
  </mergeCells>
  <printOptions/>
  <pageMargins left="0.15972222222222224" right="0.1798611111111111" top="0.9840277777777778" bottom="0.9840277777777778" header="0.5118055555555556" footer="0.5118055555555556"/>
  <pageSetup horizontalDpi="300" verticalDpi="3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C1">
      <selection activeCell="F23" sqref="F23"/>
    </sheetView>
  </sheetViews>
  <sheetFormatPr defaultColWidth="9.00390625" defaultRowHeight="12.75"/>
  <cols>
    <col min="1" max="1" width="36.375" style="0" customWidth="1"/>
    <col min="2" max="5" width="9.25390625" style="0" customWidth="1"/>
    <col min="6" max="6" width="36.375" style="0" customWidth="1"/>
    <col min="7" max="10" width="9.25390625" style="0" customWidth="1"/>
    <col min="11" max="11" width="10.00390625" style="0" customWidth="1"/>
  </cols>
  <sheetData>
    <row r="1" spans="8:10" ht="12.75">
      <c r="H1" s="566" t="s">
        <v>54</v>
      </c>
      <c r="I1" s="566"/>
      <c r="J1" s="1"/>
    </row>
    <row r="3" ht="12.75">
      <c r="B3" s="36" t="s">
        <v>55</v>
      </c>
    </row>
    <row r="5" ht="16.5" customHeight="1">
      <c r="K5" s="37"/>
    </row>
    <row r="6" spans="1:11" ht="24">
      <c r="A6" s="38" t="s">
        <v>2</v>
      </c>
      <c r="B6" s="6" t="s">
        <v>3</v>
      </c>
      <c r="C6" s="9" t="s">
        <v>4</v>
      </c>
      <c r="D6" s="9" t="s">
        <v>8</v>
      </c>
      <c r="E6" s="9" t="s">
        <v>6</v>
      </c>
      <c r="F6" s="10" t="s">
        <v>7</v>
      </c>
      <c r="G6" s="8" t="s">
        <v>3</v>
      </c>
      <c r="H6" s="9" t="s">
        <v>4</v>
      </c>
      <c r="I6" s="9" t="s">
        <v>8</v>
      </c>
      <c r="J6" s="9" t="s">
        <v>6</v>
      </c>
      <c r="K6" s="31"/>
    </row>
    <row r="7" spans="1:11" ht="12.75">
      <c r="A7" s="17" t="s">
        <v>56</v>
      </c>
      <c r="B7" s="39">
        <v>21500</v>
      </c>
      <c r="C7" s="15">
        <v>21500</v>
      </c>
      <c r="D7" s="15">
        <v>21500</v>
      </c>
      <c r="E7" s="15">
        <v>21800</v>
      </c>
      <c r="F7" s="18" t="s">
        <v>24</v>
      </c>
      <c r="G7" s="15">
        <v>16718</v>
      </c>
      <c r="H7" s="15">
        <v>16718</v>
      </c>
      <c r="I7" s="15">
        <v>44071</v>
      </c>
      <c r="J7" s="15">
        <v>44071</v>
      </c>
      <c r="K7" s="31"/>
    </row>
    <row r="8" spans="1:11" ht="12.75">
      <c r="A8" s="17" t="s">
        <v>57</v>
      </c>
      <c r="B8" s="40">
        <v>8252</v>
      </c>
      <c r="C8" s="19">
        <v>8252</v>
      </c>
      <c r="D8" s="19"/>
      <c r="E8" s="19"/>
      <c r="F8" s="18" t="s">
        <v>26</v>
      </c>
      <c r="G8" s="19">
        <v>11666</v>
      </c>
      <c r="H8" s="19">
        <v>20944</v>
      </c>
      <c r="I8" s="19">
        <v>19483</v>
      </c>
      <c r="J8" s="19">
        <v>19483</v>
      </c>
      <c r="K8" s="31"/>
    </row>
    <row r="9" spans="1:11" ht="12.75">
      <c r="A9" s="17" t="s">
        <v>25</v>
      </c>
      <c r="B9" s="40">
        <v>28900</v>
      </c>
      <c r="C9" s="19">
        <v>28900</v>
      </c>
      <c r="D9" s="19">
        <v>65500</v>
      </c>
      <c r="E9" s="19">
        <v>65500</v>
      </c>
      <c r="F9" s="18" t="s">
        <v>28</v>
      </c>
      <c r="G9" s="19">
        <v>98349</v>
      </c>
      <c r="H9" s="19">
        <v>118281</v>
      </c>
      <c r="I9" s="19">
        <v>112782</v>
      </c>
      <c r="J9" s="19">
        <v>176726</v>
      </c>
      <c r="K9" s="31"/>
    </row>
    <row r="10" spans="1:11" ht="12.75">
      <c r="A10" s="41" t="s">
        <v>27</v>
      </c>
      <c r="B10" s="40">
        <v>0</v>
      </c>
      <c r="C10" s="19">
        <v>0</v>
      </c>
      <c r="D10" s="19">
        <v>0</v>
      </c>
      <c r="E10" s="19">
        <v>0</v>
      </c>
      <c r="F10" s="18" t="s">
        <v>30</v>
      </c>
      <c r="G10" s="19">
        <v>6500</v>
      </c>
      <c r="H10" s="19">
        <v>6500</v>
      </c>
      <c r="I10" s="19">
        <v>0</v>
      </c>
      <c r="J10" s="19">
        <v>9257</v>
      </c>
      <c r="K10" s="31"/>
    </row>
    <row r="11" spans="1:11" ht="12.75">
      <c r="A11" s="17" t="s">
        <v>29</v>
      </c>
      <c r="B11" s="40">
        <v>0</v>
      </c>
      <c r="C11" s="19">
        <v>0</v>
      </c>
      <c r="D11" s="19">
        <v>0</v>
      </c>
      <c r="E11" s="19">
        <v>0</v>
      </c>
      <c r="F11" s="18" t="s">
        <v>32</v>
      </c>
      <c r="G11" s="19">
        <v>11700</v>
      </c>
      <c r="H11" s="19">
        <v>11700</v>
      </c>
      <c r="I11" s="19">
        <v>0</v>
      </c>
      <c r="J11" s="19">
        <v>0</v>
      </c>
      <c r="K11" s="31"/>
    </row>
    <row r="12" spans="1:11" ht="12.75">
      <c r="A12" s="17" t="s">
        <v>31</v>
      </c>
      <c r="B12" s="40">
        <v>17800</v>
      </c>
      <c r="C12" s="19">
        <v>17800</v>
      </c>
      <c r="D12" s="19">
        <v>9678</v>
      </c>
      <c r="E12" s="19">
        <v>9678</v>
      </c>
      <c r="F12" s="18" t="s">
        <v>58</v>
      </c>
      <c r="G12" s="19">
        <v>0</v>
      </c>
      <c r="H12" s="19">
        <v>0</v>
      </c>
      <c r="I12" s="19">
        <v>0</v>
      </c>
      <c r="J12" s="19">
        <v>0</v>
      </c>
      <c r="K12" s="31"/>
    </row>
    <row r="13" spans="1:11" ht="12.75">
      <c r="A13" s="17" t="s">
        <v>33</v>
      </c>
      <c r="B13" s="40">
        <v>0</v>
      </c>
      <c r="C13" s="19">
        <v>0</v>
      </c>
      <c r="D13" s="19">
        <v>0</v>
      </c>
      <c r="E13" s="19">
        <v>0</v>
      </c>
      <c r="F13" s="35" t="s">
        <v>36</v>
      </c>
      <c r="G13" s="19"/>
      <c r="H13" s="19"/>
      <c r="I13" s="19">
        <v>150</v>
      </c>
      <c r="J13" s="19">
        <v>150</v>
      </c>
      <c r="K13" s="31"/>
    </row>
    <row r="14" spans="1:11" ht="12.75">
      <c r="A14" s="17" t="s">
        <v>35</v>
      </c>
      <c r="B14" s="40">
        <v>0</v>
      </c>
      <c r="C14" s="19">
        <v>0</v>
      </c>
      <c r="D14" s="19">
        <v>0</v>
      </c>
      <c r="E14" s="19">
        <v>0</v>
      </c>
      <c r="F14" s="35" t="s">
        <v>43</v>
      </c>
      <c r="G14" s="19">
        <v>56453</v>
      </c>
      <c r="H14" s="19">
        <v>56453</v>
      </c>
      <c r="I14" s="19">
        <v>243543</v>
      </c>
      <c r="J14" s="19">
        <v>243543</v>
      </c>
      <c r="K14" s="31"/>
    </row>
    <row r="15" spans="1:11" ht="12.75">
      <c r="A15" s="17" t="s">
        <v>37</v>
      </c>
      <c r="B15" s="40">
        <v>7770</v>
      </c>
      <c r="C15" s="19">
        <v>25221</v>
      </c>
      <c r="D15" s="19">
        <v>0</v>
      </c>
      <c r="E15" s="19">
        <v>0</v>
      </c>
      <c r="F15" s="19" t="s">
        <v>44</v>
      </c>
      <c r="G15" s="19">
        <v>0</v>
      </c>
      <c r="H15" s="19">
        <v>0</v>
      </c>
      <c r="I15" s="19">
        <v>442200</v>
      </c>
      <c r="J15" s="19">
        <v>380200</v>
      </c>
      <c r="K15" s="31"/>
    </row>
    <row r="16" spans="1:11" ht="12.75">
      <c r="A16" s="17" t="s">
        <v>39</v>
      </c>
      <c r="B16" s="40">
        <v>13088</v>
      </c>
      <c r="C16" s="19">
        <v>21149</v>
      </c>
      <c r="D16" s="19">
        <v>14252</v>
      </c>
      <c r="E16" s="19">
        <v>14252</v>
      </c>
      <c r="F16" s="19"/>
      <c r="G16" s="19"/>
      <c r="H16" s="19"/>
      <c r="I16" s="19"/>
      <c r="J16" s="19"/>
      <c r="K16" s="31"/>
    </row>
    <row r="17" spans="1:11" ht="12.75">
      <c r="A17" s="22" t="s">
        <v>41</v>
      </c>
      <c r="B17" s="42">
        <v>0</v>
      </c>
      <c r="C17" s="34">
        <v>0</v>
      </c>
      <c r="D17" s="34">
        <v>1000000</v>
      </c>
      <c r="E17" s="34">
        <v>1000000</v>
      </c>
      <c r="G17" s="34"/>
      <c r="H17" s="34"/>
      <c r="I17" s="34"/>
      <c r="J17" s="34"/>
      <c r="K17" s="31"/>
    </row>
    <row r="18" spans="1:11" ht="12.75">
      <c r="A18" s="25" t="s">
        <v>45</v>
      </c>
      <c r="B18" s="43">
        <f>SUM(B7:B17)</f>
        <v>97310</v>
      </c>
      <c r="C18" s="25">
        <f>SUM(C7:C17)</f>
        <v>122822</v>
      </c>
      <c r="D18" s="25">
        <f>SUM(D7:D17)</f>
        <v>1110930</v>
      </c>
      <c r="E18" s="25">
        <f>SUM(E7:E17)</f>
        <v>1111230</v>
      </c>
      <c r="F18" s="25" t="s">
        <v>46</v>
      </c>
      <c r="G18" s="25">
        <f>SUM(G7:G17)</f>
        <v>201386</v>
      </c>
      <c r="H18" s="25">
        <f>SUM(H7:H17)</f>
        <v>230596</v>
      </c>
      <c r="I18" s="25">
        <f>SUM(I7:I17)</f>
        <v>862229</v>
      </c>
      <c r="J18" s="25">
        <f>SUM(J7:J17)</f>
        <v>873430</v>
      </c>
      <c r="K18" s="31"/>
    </row>
    <row r="19" spans="1:11" ht="12.75">
      <c r="A19" s="25" t="s">
        <v>47</v>
      </c>
      <c r="B19" s="43">
        <v>104076</v>
      </c>
      <c r="C19" s="25">
        <v>107774</v>
      </c>
      <c r="D19" s="25">
        <f>D18-I18</f>
        <v>248701</v>
      </c>
      <c r="E19" s="25">
        <f>E18-J18</f>
        <v>237800</v>
      </c>
      <c r="K19" s="31"/>
    </row>
    <row r="20" spans="1:11" ht="12.75">
      <c r="A20" s="44" t="s">
        <v>48</v>
      </c>
      <c r="B20" s="45">
        <v>30000</v>
      </c>
      <c r="C20" s="28">
        <v>30000</v>
      </c>
      <c r="D20" s="28"/>
      <c r="E20" s="28"/>
      <c r="K20" s="31"/>
    </row>
    <row r="21" ht="12.75">
      <c r="K21" s="31"/>
    </row>
    <row r="22" ht="12.75">
      <c r="K22" s="31"/>
    </row>
    <row r="23" spans="1:11" ht="12.75">
      <c r="A23" s="46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.75">
      <c r="A24" s="26"/>
      <c r="B24" s="26"/>
      <c r="C24" s="26"/>
      <c r="D24" s="26"/>
      <c r="E24" s="26"/>
      <c r="F24" s="26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</sheetData>
  <mergeCells count="1">
    <mergeCell ref="H1:I1"/>
  </mergeCells>
  <printOptions/>
  <pageMargins left="0.15972222222222224" right="0.1701388888888889" top="0.9840277777777778" bottom="0.9840277777777778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8"/>
  <sheetViews>
    <sheetView workbookViewId="0" topLeftCell="O13">
      <selection activeCell="N36" sqref="N36"/>
    </sheetView>
  </sheetViews>
  <sheetFormatPr defaultColWidth="9.00390625" defaultRowHeight="12.75"/>
  <cols>
    <col min="1" max="1" width="4.625" style="0" customWidth="1"/>
    <col min="2" max="2" width="21.125" style="0" customWidth="1"/>
    <col min="3" max="37" width="7.875" style="0" customWidth="1"/>
  </cols>
  <sheetData>
    <row r="1" spans="2:26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 t="s">
        <v>59</v>
      </c>
      <c r="V1" s="4"/>
      <c r="W1" s="4"/>
      <c r="X1" s="4"/>
      <c r="Y1" s="4"/>
      <c r="Z1" s="4"/>
    </row>
    <row r="2" spans="2:26" ht="12.75">
      <c r="B2" s="568" t="s">
        <v>60</v>
      </c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48"/>
      <c r="W2" s="4"/>
      <c r="X2" s="4"/>
      <c r="Y2" s="4"/>
      <c r="Z2" s="4"/>
    </row>
    <row r="3" spans="2:26" ht="12.7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 t="s">
        <v>61</v>
      </c>
      <c r="X3" s="4"/>
      <c r="Y3" s="4"/>
      <c r="Z3" s="4"/>
    </row>
    <row r="4" spans="2:26" ht="12.75">
      <c r="B4" s="4"/>
      <c r="C4" s="49" t="s">
        <v>62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50"/>
      <c r="X4" s="50"/>
      <c r="Y4" s="4"/>
      <c r="Z4" s="4"/>
    </row>
    <row r="5" spans="1:37" ht="38.25" customHeight="1">
      <c r="A5" s="569" t="s">
        <v>63</v>
      </c>
      <c r="B5" s="51" t="s">
        <v>64</v>
      </c>
      <c r="C5" s="570" t="s">
        <v>65</v>
      </c>
      <c r="D5" s="570"/>
      <c r="E5" s="570"/>
      <c r="F5" s="570" t="s">
        <v>66</v>
      </c>
      <c r="G5" s="570"/>
      <c r="H5" s="570"/>
      <c r="I5" s="571" t="s">
        <v>67</v>
      </c>
      <c r="J5" s="571"/>
      <c r="K5" s="571"/>
      <c r="L5" s="571" t="s">
        <v>68</v>
      </c>
      <c r="M5" s="571"/>
      <c r="N5" s="571"/>
      <c r="O5" s="572" t="s">
        <v>69</v>
      </c>
      <c r="P5" s="572"/>
      <c r="Q5" s="572"/>
      <c r="R5" s="573" t="s">
        <v>70</v>
      </c>
      <c r="S5" s="573"/>
      <c r="T5" s="573"/>
      <c r="U5" s="574" t="s">
        <v>71</v>
      </c>
      <c r="V5" s="574"/>
      <c r="W5" s="574"/>
      <c r="X5" s="575" t="s">
        <v>72</v>
      </c>
      <c r="Y5" s="575"/>
      <c r="Z5" s="575"/>
      <c r="AA5" s="572" t="s">
        <v>73</v>
      </c>
      <c r="AB5" s="572"/>
      <c r="AC5" s="572"/>
      <c r="AD5" s="572" t="s">
        <v>74</v>
      </c>
      <c r="AE5" s="572"/>
      <c r="AF5" s="572"/>
      <c r="AG5" s="576" t="s">
        <v>75</v>
      </c>
      <c r="AH5" s="576"/>
      <c r="AI5" s="576"/>
      <c r="AJ5" s="577" t="s">
        <v>76</v>
      </c>
      <c r="AK5" s="53"/>
    </row>
    <row r="6" spans="1:37" ht="22.5">
      <c r="A6" s="569"/>
      <c r="B6" s="54"/>
      <c r="C6" s="55" t="s">
        <v>77</v>
      </c>
      <c r="D6" s="55" t="s">
        <v>78</v>
      </c>
      <c r="E6" s="55" t="s">
        <v>79</v>
      </c>
      <c r="F6" s="55" t="s">
        <v>77</v>
      </c>
      <c r="G6" s="55" t="s">
        <v>78</v>
      </c>
      <c r="H6" s="55" t="s">
        <v>79</v>
      </c>
      <c r="I6" s="55" t="s">
        <v>77</v>
      </c>
      <c r="J6" s="55" t="s">
        <v>78</v>
      </c>
      <c r="K6" s="55" t="s">
        <v>79</v>
      </c>
      <c r="L6" s="55" t="s">
        <v>77</v>
      </c>
      <c r="M6" s="55" t="s">
        <v>78</v>
      </c>
      <c r="N6" s="55" t="s">
        <v>79</v>
      </c>
      <c r="O6" s="55" t="s">
        <v>77</v>
      </c>
      <c r="P6" s="56" t="s">
        <v>78</v>
      </c>
      <c r="Q6" s="56" t="s">
        <v>79</v>
      </c>
      <c r="R6" s="57" t="s">
        <v>77</v>
      </c>
      <c r="S6" s="52" t="s">
        <v>78</v>
      </c>
      <c r="T6" s="55" t="s">
        <v>79</v>
      </c>
      <c r="U6" s="58" t="s">
        <v>77</v>
      </c>
      <c r="V6" s="55" t="s">
        <v>78</v>
      </c>
      <c r="W6" s="55" t="s">
        <v>79</v>
      </c>
      <c r="X6" s="55" t="s">
        <v>77</v>
      </c>
      <c r="Y6" s="55" t="s">
        <v>78</v>
      </c>
      <c r="Z6" s="55" t="s">
        <v>79</v>
      </c>
      <c r="AA6" s="55" t="s">
        <v>77</v>
      </c>
      <c r="AB6" s="56" t="s">
        <v>78</v>
      </c>
      <c r="AC6" s="55" t="s">
        <v>79</v>
      </c>
      <c r="AD6" s="55" t="s">
        <v>77</v>
      </c>
      <c r="AE6" s="56" t="s">
        <v>78</v>
      </c>
      <c r="AF6" s="55" t="s">
        <v>79</v>
      </c>
      <c r="AG6" s="57" t="s">
        <v>77</v>
      </c>
      <c r="AH6" s="52" t="s">
        <v>78</v>
      </c>
      <c r="AI6" s="55" t="s">
        <v>79</v>
      </c>
      <c r="AJ6" s="577"/>
      <c r="AK6" s="53"/>
    </row>
    <row r="7" spans="1:37" ht="12.75">
      <c r="A7" s="59"/>
      <c r="B7" s="60"/>
      <c r="C7" s="61"/>
      <c r="D7" s="62"/>
      <c r="E7" s="62"/>
      <c r="F7" s="61"/>
      <c r="G7" s="62"/>
      <c r="H7" s="62"/>
      <c r="I7" s="61"/>
      <c r="J7" s="62"/>
      <c r="K7" s="62"/>
      <c r="L7" s="61"/>
      <c r="M7" s="62"/>
      <c r="N7" s="62"/>
      <c r="O7" s="61"/>
      <c r="P7" s="63"/>
      <c r="Q7" s="63"/>
      <c r="R7" s="64"/>
      <c r="S7" s="65"/>
      <c r="T7" s="65"/>
      <c r="U7" s="66"/>
      <c r="V7" s="62"/>
      <c r="W7" s="62"/>
      <c r="X7" s="61"/>
      <c r="Y7" s="62"/>
      <c r="Z7" s="62"/>
      <c r="AA7" s="62"/>
      <c r="AB7" s="62"/>
      <c r="AC7" s="62"/>
      <c r="AD7" s="61"/>
      <c r="AE7" s="67"/>
      <c r="AF7" s="68"/>
      <c r="AG7" s="64"/>
      <c r="AH7" s="65"/>
      <c r="AI7" s="65"/>
      <c r="AJ7" s="69"/>
      <c r="AK7" s="53"/>
    </row>
    <row r="8" spans="1:37" ht="12.75">
      <c r="A8" s="70" t="s">
        <v>80</v>
      </c>
      <c r="B8" s="71" t="s">
        <v>81</v>
      </c>
      <c r="C8" s="72">
        <v>296166</v>
      </c>
      <c r="D8" s="72">
        <v>205930</v>
      </c>
      <c r="E8" s="72">
        <v>211543</v>
      </c>
      <c r="F8" s="72">
        <v>84289</v>
      </c>
      <c r="G8" s="72">
        <v>66620</v>
      </c>
      <c r="H8" s="72">
        <v>68416</v>
      </c>
      <c r="I8" s="72">
        <v>269082</v>
      </c>
      <c r="J8" s="72">
        <v>193086</v>
      </c>
      <c r="K8" s="72">
        <v>223788</v>
      </c>
      <c r="L8" s="73"/>
      <c r="M8" s="73"/>
      <c r="N8" s="73">
        <v>1046</v>
      </c>
      <c r="O8" s="73"/>
      <c r="P8" s="74"/>
      <c r="Q8" s="74"/>
      <c r="R8" s="75">
        <f>C8+F8+I8+L8+O8</f>
        <v>649537</v>
      </c>
      <c r="S8" s="76">
        <f>D8+G8+J8+M8+P8</f>
        <v>465636</v>
      </c>
      <c r="T8" s="76">
        <f>E8+H8+K8+N8+Q8</f>
        <v>504793</v>
      </c>
      <c r="U8" s="77"/>
      <c r="V8" s="73"/>
      <c r="W8" s="73">
        <v>10000</v>
      </c>
      <c r="X8" s="73"/>
      <c r="Y8" s="73"/>
      <c r="Z8" s="73"/>
      <c r="AA8" s="73"/>
      <c r="AB8" s="73"/>
      <c r="AC8" s="73"/>
      <c r="AD8" s="72"/>
      <c r="AE8" s="78"/>
      <c r="AF8" s="79"/>
      <c r="AG8" s="80">
        <f>R8+AD8+U8+X8</f>
        <v>649537</v>
      </c>
      <c r="AH8" s="81">
        <f>S8+AE8+V8+Y8</f>
        <v>465636</v>
      </c>
      <c r="AI8" s="81">
        <f>T8+AF8+W8+Z8</f>
        <v>514793</v>
      </c>
      <c r="AJ8" s="82">
        <v>566030</v>
      </c>
      <c r="AK8" s="53"/>
    </row>
    <row r="9" spans="1:37" ht="12.75">
      <c r="A9" s="83"/>
      <c r="B9" s="84"/>
      <c r="C9" s="85"/>
      <c r="D9" s="85"/>
      <c r="E9" s="85"/>
      <c r="F9" s="85"/>
      <c r="G9" s="85"/>
      <c r="H9" s="85"/>
      <c r="I9" s="85"/>
      <c r="J9" s="85"/>
      <c r="K9" s="85"/>
      <c r="L9" s="86"/>
      <c r="M9" s="86"/>
      <c r="N9" s="86"/>
      <c r="O9" s="86"/>
      <c r="P9" s="87"/>
      <c r="Q9" s="87"/>
      <c r="R9" s="88"/>
      <c r="S9" s="89"/>
      <c r="T9" s="89"/>
      <c r="U9" s="90"/>
      <c r="V9" s="86"/>
      <c r="W9" s="86"/>
      <c r="X9" s="86"/>
      <c r="Y9" s="86"/>
      <c r="Z9" s="86"/>
      <c r="AA9" s="86"/>
      <c r="AB9" s="86"/>
      <c r="AC9" s="86"/>
      <c r="AD9" s="85"/>
      <c r="AE9" s="78"/>
      <c r="AF9" s="91"/>
      <c r="AG9" s="92"/>
      <c r="AH9" s="93"/>
      <c r="AI9" s="93"/>
      <c r="AJ9" s="94"/>
      <c r="AK9" s="53"/>
    </row>
    <row r="10" spans="1:37" ht="22.5">
      <c r="A10" s="95"/>
      <c r="B10" s="96" t="s">
        <v>82</v>
      </c>
      <c r="C10" s="97">
        <f aca="true" t="shared" si="0" ref="C10:AJ10">SUM(C8:C9)</f>
        <v>296166</v>
      </c>
      <c r="D10" s="97">
        <f t="shared" si="0"/>
        <v>205930</v>
      </c>
      <c r="E10" s="97">
        <f t="shared" si="0"/>
        <v>211543</v>
      </c>
      <c r="F10" s="97">
        <f t="shared" si="0"/>
        <v>84289</v>
      </c>
      <c r="G10" s="97">
        <f t="shared" si="0"/>
        <v>66620</v>
      </c>
      <c r="H10" s="97">
        <f t="shared" si="0"/>
        <v>68416</v>
      </c>
      <c r="I10" s="97">
        <f t="shared" si="0"/>
        <v>269082</v>
      </c>
      <c r="J10" s="97">
        <f t="shared" si="0"/>
        <v>193086</v>
      </c>
      <c r="K10" s="97">
        <f t="shared" si="0"/>
        <v>223788</v>
      </c>
      <c r="L10" s="97">
        <f t="shared" si="0"/>
        <v>0</v>
      </c>
      <c r="M10" s="97">
        <f t="shared" si="0"/>
        <v>0</v>
      </c>
      <c r="N10" s="97">
        <f t="shared" si="0"/>
        <v>1046</v>
      </c>
      <c r="O10" s="97">
        <f t="shared" si="0"/>
        <v>0</v>
      </c>
      <c r="P10" s="98">
        <f t="shared" si="0"/>
        <v>0</v>
      </c>
      <c r="Q10" s="98">
        <f t="shared" si="0"/>
        <v>0</v>
      </c>
      <c r="R10" s="99">
        <f t="shared" si="0"/>
        <v>649537</v>
      </c>
      <c r="S10" s="100">
        <f t="shared" si="0"/>
        <v>465636</v>
      </c>
      <c r="T10" s="100">
        <f t="shared" si="0"/>
        <v>504793</v>
      </c>
      <c r="U10" s="101">
        <f t="shared" si="0"/>
        <v>0</v>
      </c>
      <c r="V10" s="97">
        <f t="shared" si="0"/>
        <v>0</v>
      </c>
      <c r="W10" s="97">
        <f t="shared" si="0"/>
        <v>10000</v>
      </c>
      <c r="X10" s="97">
        <f t="shared" si="0"/>
        <v>0</v>
      </c>
      <c r="Y10" s="97">
        <f t="shared" si="0"/>
        <v>0</v>
      </c>
      <c r="Z10" s="97">
        <f t="shared" si="0"/>
        <v>0</v>
      </c>
      <c r="AA10" s="97">
        <f t="shared" si="0"/>
        <v>0</v>
      </c>
      <c r="AB10" s="97">
        <f t="shared" si="0"/>
        <v>0</v>
      </c>
      <c r="AC10" s="97">
        <f t="shared" si="0"/>
        <v>0</v>
      </c>
      <c r="AD10" s="97">
        <f t="shared" si="0"/>
        <v>0</v>
      </c>
      <c r="AE10" s="98">
        <f t="shared" si="0"/>
        <v>0</v>
      </c>
      <c r="AF10" s="98">
        <f t="shared" si="0"/>
        <v>0</v>
      </c>
      <c r="AG10" s="99">
        <f t="shared" si="0"/>
        <v>649537</v>
      </c>
      <c r="AH10" s="102">
        <f t="shared" si="0"/>
        <v>465636</v>
      </c>
      <c r="AI10" s="102">
        <f t="shared" si="0"/>
        <v>514793</v>
      </c>
      <c r="AJ10" s="103">
        <f t="shared" si="0"/>
        <v>566030</v>
      </c>
      <c r="AK10" s="53"/>
    </row>
    <row r="11" spans="1:37" ht="12.75">
      <c r="A11" s="104"/>
      <c r="B11" s="105"/>
      <c r="C11" s="106"/>
      <c r="D11" s="107"/>
      <c r="E11" s="107"/>
      <c r="F11" s="106"/>
      <c r="G11" s="107"/>
      <c r="H11" s="107"/>
      <c r="I11" s="106"/>
      <c r="J11" s="107"/>
      <c r="K11" s="107"/>
      <c r="L11" s="106"/>
      <c r="M11" s="107"/>
      <c r="N11" s="107"/>
      <c r="O11" s="106"/>
      <c r="P11" s="108"/>
      <c r="Q11" s="108"/>
      <c r="R11" s="109"/>
      <c r="S11" s="110"/>
      <c r="T11" s="110"/>
      <c r="U11" s="111"/>
      <c r="V11" s="107"/>
      <c r="W11" s="107"/>
      <c r="X11" s="106"/>
      <c r="Y11" s="107"/>
      <c r="Z11" s="107"/>
      <c r="AA11" s="107"/>
      <c r="AB11" s="107"/>
      <c r="AC11" s="107"/>
      <c r="AD11" s="106"/>
      <c r="AE11" s="112"/>
      <c r="AF11" s="112"/>
      <c r="AG11" s="109"/>
      <c r="AH11" s="113"/>
      <c r="AI11" s="113"/>
      <c r="AJ11" s="114"/>
      <c r="AK11" s="53"/>
    </row>
    <row r="12" spans="1:37" ht="12.75">
      <c r="A12" s="70" t="s">
        <v>83</v>
      </c>
      <c r="B12" s="115" t="s">
        <v>84</v>
      </c>
      <c r="C12" s="116">
        <v>49970</v>
      </c>
      <c r="D12" s="73">
        <v>48373</v>
      </c>
      <c r="E12" s="73">
        <v>48156</v>
      </c>
      <c r="F12" s="73">
        <v>15806</v>
      </c>
      <c r="G12" s="73">
        <v>15333</v>
      </c>
      <c r="H12" s="73">
        <v>15269</v>
      </c>
      <c r="I12" s="73">
        <v>12080</v>
      </c>
      <c r="J12" s="73">
        <v>10422</v>
      </c>
      <c r="K12" s="73">
        <v>10422</v>
      </c>
      <c r="L12" s="73"/>
      <c r="M12" s="73"/>
      <c r="N12" s="73"/>
      <c r="O12" s="73"/>
      <c r="P12" s="74"/>
      <c r="Q12" s="74"/>
      <c r="R12" s="75">
        <f>C12+F12+I12+L12+O12</f>
        <v>77856</v>
      </c>
      <c r="S12" s="76">
        <f>D12+G12+J12+M12+P12</f>
        <v>74128</v>
      </c>
      <c r="T12" s="76">
        <f>E12+H12+K12+N12+Q12</f>
        <v>73847</v>
      </c>
      <c r="U12" s="77"/>
      <c r="V12" s="73"/>
      <c r="W12" s="73"/>
      <c r="X12" s="73"/>
      <c r="Y12" s="73"/>
      <c r="Z12" s="73"/>
      <c r="AA12" s="73"/>
      <c r="AB12" s="73"/>
      <c r="AC12" s="73"/>
      <c r="AD12" s="73"/>
      <c r="AE12" s="78"/>
      <c r="AF12" s="117"/>
      <c r="AG12" s="118">
        <f>R12+AD12+U12+X12</f>
        <v>77856</v>
      </c>
      <c r="AH12" s="81">
        <f>S12+AE12+V12+Y12</f>
        <v>74128</v>
      </c>
      <c r="AI12" s="81">
        <f>T12+AF12+W12+Z12</f>
        <v>73847</v>
      </c>
      <c r="AJ12" s="119">
        <v>85752</v>
      </c>
      <c r="AK12" s="120"/>
    </row>
    <row r="13" spans="1:37" ht="12.75">
      <c r="A13" s="70"/>
      <c r="B13" s="121"/>
      <c r="C13" s="116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4"/>
      <c r="Q13" s="74"/>
      <c r="R13" s="75"/>
      <c r="S13" s="76"/>
      <c r="T13" s="76"/>
      <c r="U13" s="77"/>
      <c r="V13" s="73"/>
      <c r="W13" s="73"/>
      <c r="X13" s="73"/>
      <c r="Y13" s="73"/>
      <c r="Z13" s="73"/>
      <c r="AA13" s="73"/>
      <c r="AB13" s="73"/>
      <c r="AC13" s="73"/>
      <c r="AD13" s="73"/>
      <c r="AE13" s="78"/>
      <c r="AF13" s="117"/>
      <c r="AG13" s="118"/>
      <c r="AH13" s="81"/>
      <c r="AI13" s="81"/>
      <c r="AJ13" s="119"/>
      <c r="AK13" s="120"/>
    </row>
    <row r="14" spans="1:37" ht="12.75">
      <c r="A14" s="70" t="s">
        <v>85</v>
      </c>
      <c r="B14" s="71" t="s">
        <v>86</v>
      </c>
      <c r="C14" s="72">
        <v>151016</v>
      </c>
      <c r="D14" s="72">
        <v>135352</v>
      </c>
      <c r="E14" s="72">
        <v>133922</v>
      </c>
      <c r="F14" s="72">
        <v>48317</v>
      </c>
      <c r="G14" s="72">
        <v>43226</v>
      </c>
      <c r="H14" s="72">
        <v>42766</v>
      </c>
      <c r="I14" s="72">
        <v>48398</v>
      </c>
      <c r="J14" s="72">
        <v>62118</v>
      </c>
      <c r="K14" s="72">
        <v>60106</v>
      </c>
      <c r="L14" s="73"/>
      <c r="M14" s="73"/>
      <c r="N14" s="73"/>
      <c r="O14" s="73"/>
      <c r="P14" s="74"/>
      <c r="Q14" s="74"/>
      <c r="R14" s="75">
        <f>C14+F14+I14+L14+O14</f>
        <v>247731</v>
      </c>
      <c r="S14" s="76">
        <f>D14+G14+J14+M14+P14</f>
        <v>240696</v>
      </c>
      <c r="T14" s="76">
        <f>E14+H14+K14+N14+Q14</f>
        <v>236794</v>
      </c>
      <c r="U14" s="77"/>
      <c r="V14" s="73"/>
      <c r="W14" s="73"/>
      <c r="X14" s="73"/>
      <c r="Y14" s="73"/>
      <c r="Z14" s="73"/>
      <c r="AA14" s="73"/>
      <c r="AB14" s="73"/>
      <c r="AC14" s="73"/>
      <c r="AD14" s="72"/>
      <c r="AE14" s="78"/>
      <c r="AF14" s="79"/>
      <c r="AG14" s="118">
        <f>R14+AD14+U14+X14</f>
        <v>247731</v>
      </c>
      <c r="AH14" s="81">
        <f>S14+AE14+V14+Y14</f>
        <v>240696</v>
      </c>
      <c r="AI14" s="81">
        <f>T14+AF14+W14+Z14</f>
        <v>236794</v>
      </c>
      <c r="AJ14" s="119">
        <v>246658</v>
      </c>
      <c r="AK14" s="120"/>
    </row>
    <row r="15" spans="1:37" ht="12.75">
      <c r="A15" s="70"/>
      <c r="B15" s="122"/>
      <c r="C15" s="72"/>
      <c r="D15" s="72"/>
      <c r="E15" s="72"/>
      <c r="F15" s="72"/>
      <c r="G15" s="72"/>
      <c r="H15" s="72"/>
      <c r="I15" s="72"/>
      <c r="J15" s="72"/>
      <c r="K15" s="72"/>
      <c r="L15" s="73"/>
      <c r="M15" s="73"/>
      <c r="N15" s="73"/>
      <c r="O15" s="73"/>
      <c r="P15" s="74"/>
      <c r="Q15" s="74"/>
      <c r="R15" s="75"/>
      <c r="S15" s="76"/>
      <c r="T15" s="76"/>
      <c r="U15" s="77"/>
      <c r="V15" s="73"/>
      <c r="W15" s="73"/>
      <c r="X15" s="73"/>
      <c r="Y15" s="73"/>
      <c r="Z15" s="73"/>
      <c r="AA15" s="73"/>
      <c r="AB15" s="73"/>
      <c r="AC15" s="73"/>
      <c r="AD15" s="72"/>
      <c r="AE15" s="78"/>
      <c r="AF15" s="79"/>
      <c r="AG15" s="118"/>
      <c r="AH15" s="81"/>
      <c r="AI15" s="81"/>
      <c r="AJ15" s="119"/>
      <c r="AK15" s="120"/>
    </row>
    <row r="16" spans="1:37" ht="12.75">
      <c r="A16" s="70" t="s">
        <v>87</v>
      </c>
      <c r="B16" s="71" t="s">
        <v>88</v>
      </c>
      <c r="C16" s="72">
        <v>16708</v>
      </c>
      <c r="D16" s="72"/>
      <c r="E16" s="72"/>
      <c r="F16" s="72">
        <v>5242</v>
      </c>
      <c r="G16" s="72"/>
      <c r="H16" s="72"/>
      <c r="I16" s="72">
        <v>1885</v>
      </c>
      <c r="J16" s="72"/>
      <c r="K16" s="72"/>
      <c r="L16" s="73"/>
      <c r="M16" s="73"/>
      <c r="N16" s="73"/>
      <c r="O16" s="73"/>
      <c r="P16" s="74"/>
      <c r="Q16" s="74"/>
      <c r="R16" s="75">
        <f>C16+F16+I16+L16+O16</f>
        <v>23835</v>
      </c>
      <c r="S16" s="76">
        <f>D16+G16+J16+M16+P16</f>
        <v>0</v>
      </c>
      <c r="T16" s="76">
        <f>E16+H16+K16+N16+Q16</f>
        <v>0</v>
      </c>
      <c r="U16" s="77"/>
      <c r="V16" s="73"/>
      <c r="W16" s="73"/>
      <c r="X16" s="73"/>
      <c r="Y16" s="73"/>
      <c r="Z16" s="73"/>
      <c r="AA16" s="73"/>
      <c r="AB16" s="73"/>
      <c r="AC16" s="73"/>
      <c r="AD16" s="72"/>
      <c r="AE16" s="78"/>
      <c r="AF16" s="79"/>
      <c r="AG16" s="118">
        <f>R16+AD16+U16+X16</f>
        <v>23835</v>
      </c>
      <c r="AH16" s="81">
        <f>S16+AE16+V16+Y16</f>
        <v>0</v>
      </c>
      <c r="AI16" s="81">
        <f>T16+AF16+W16+Z16</f>
        <v>0</v>
      </c>
      <c r="AJ16" s="119">
        <v>37611</v>
      </c>
      <c r="AK16" s="120"/>
    </row>
    <row r="17" spans="1:37" ht="12.75">
      <c r="A17" s="70"/>
      <c r="B17" s="122"/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3"/>
      <c r="N17" s="73"/>
      <c r="O17" s="73"/>
      <c r="P17" s="74"/>
      <c r="Q17" s="74"/>
      <c r="R17" s="75"/>
      <c r="S17" s="76"/>
      <c r="T17" s="76"/>
      <c r="U17" s="77"/>
      <c r="V17" s="73"/>
      <c r="W17" s="73"/>
      <c r="X17" s="73"/>
      <c r="Y17" s="73"/>
      <c r="Z17" s="73"/>
      <c r="AA17" s="73"/>
      <c r="AB17" s="73"/>
      <c r="AC17" s="73"/>
      <c r="AD17" s="72"/>
      <c r="AE17" s="78"/>
      <c r="AF17" s="79"/>
      <c r="AG17" s="118"/>
      <c r="AH17" s="81"/>
      <c r="AI17" s="81"/>
      <c r="AJ17" s="119"/>
      <c r="AK17" s="120"/>
    </row>
    <row r="18" spans="1:37" ht="12.75">
      <c r="A18" s="70" t="s">
        <v>89</v>
      </c>
      <c r="B18" s="71" t="s">
        <v>90</v>
      </c>
      <c r="C18" s="72">
        <v>66670</v>
      </c>
      <c r="D18" s="72">
        <v>69040</v>
      </c>
      <c r="E18" s="72">
        <v>68883</v>
      </c>
      <c r="F18" s="72">
        <v>21364</v>
      </c>
      <c r="G18" s="72">
        <v>22017</v>
      </c>
      <c r="H18" s="72">
        <v>21973</v>
      </c>
      <c r="I18" s="72">
        <v>10894</v>
      </c>
      <c r="J18" s="72">
        <v>10336</v>
      </c>
      <c r="K18" s="72">
        <v>9736</v>
      </c>
      <c r="L18" s="73"/>
      <c r="M18" s="73"/>
      <c r="N18" s="73"/>
      <c r="O18" s="73"/>
      <c r="P18" s="74"/>
      <c r="Q18" s="74"/>
      <c r="R18" s="75">
        <f>C18+F18+I18+L18+O18</f>
        <v>98928</v>
      </c>
      <c r="S18" s="76">
        <f>D18+G18+J18+M18+P18</f>
        <v>101393</v>
      </c>
      <c r="T18" s="76">
        <f>E18+H18+K18+N18+Q18</f>
        <v>100592</v>
      </c>
      <c r="U18" s="77">
        <v>3058</v>
      </c>
      <c r="V18" s="73"/>
      <c r="W18" s="73">
        <v>3700</v>
      </c>
      <c r="X18" s="73"/>
      <c r="Y18" s="73"/>
      <c r="Z18" s="73"/>
      <c r="AA18" s="73"/>
      <c r="AB18" s="73"/>
      <c r="AC18" s="73"/>
      <c r="AD18" s="72"/>
      <c r="AE18" s="78"/>
      <c r="AF18" s="79"/>
      <c r="AG18" s="118">
        <f>R18+AD18+U18+X18</f>
        <v>101986</v>
      </c>
      <c r="AH18" s="81">
        <f>S18+AE18+V18+Y18</f>
        <v>101393</v>
      </c>
      <c r="AI18" s="81">
        <f>T18+AF18+W18+Z18</f>
        <v>104292</v>
      </c>
      <c r="AJ18" s="119">
        <v>99473</v>
      </c>
      <c r="AK18" s="120"/>
    </row>
    <row r="19" spans="1:37" ht="12.75">
      <c r="A19" s="70"/>
      <c r="B19" s="122"/>
      <c r="C19" s="72"/>
      <c r="D19" s="72"/>
      <c r="E19" s="72"/>
      <c r="F19" s="72"/>
      <c r="G19" s="72"/>
      <c r="H19" s="72"/>
      <c r="I19" s="72"/>
      <c r="J19" s="72"/>
      <c r="K19" s="72"/>
      <c r="L19" s="73"/>
      <c r="M19" s="73"/>
      <c r="N19" s="73"/>
      <c r="O19" s="73"/>
      <c r="P19" s="74"/>
      <c r="Q19" s="74"/>
      <c r="R19" s="75"/>
      <c r="S19" s="76"/>
      <c r="T19" s="76"/>
      <c r="U19" s="77"/>
      <c r="V19" s="73"/>
      <c r="W19" s="73"/>
      <c r="X19" s="73"/>
      <c r="Y19" s="73"/>
      <c r="Z19" s="73"/>
      <c r="AA19" s="73"/>
      <c r="AB19" s="73"/>
      <c r="AC19" s="73"/>
      <c r="AD19" s="72"/>
      <c r="AE19" s="78"/>
      <c r="AF19" s="79"/>
      <c r="AG19" s="118"/>
      <c r="AH19" s="81"/>
      <c r="AI19" s="81"/>
      <c r="AJ19" s="119"/>
      <c r="AK19" s="120"/>
    </row>
    <row r="20" spans="1:37" ht="12.75">
      <c r="A20" s="70" t="s">
        <v>91</v>
      </c>
      <c r="B20" s="71" t="s">
        <v>92</v>
      </c>
      <c r="C20" s="72">
        <v>14106</v>
      </c>
      <c r="D20" s="72">
        <v>13864</v>
      </c>
      <c r="E20" s="72">
        <v>13954</v>
      </c>
      <c r="F20" s="72">
        <v>4611</v>
      </c>
      <c r="G20" s="72">
        <v>4417</v>
      </c>
      <c r="H20" s="72">
        <v>4446</v>
      </c>
      <c r="I20" s="72">
        <v>26783</v>
      </c>
      <c r="J20" s="72">
        <v>31295</v>
      </c>
      <c r="K20" s="72">
        <v>31304</v>
      </c>
      <c r="L20" s="73"/>
      <c r="M20" s="73"/>
      <c r="N20" s="73"/>
      <c r="O20" s="73"/>
      <c r="P20" s="74"/>
      <c r="Q20" s="74"/>
      <c r="R20" s="75">
        <f>C20+F20+I20+L20+O20</f>
        <v>45500</v>
      </c>
      <c r="S20" s="76">
        <f>D20+G20+J20+M20+P20</f>
        <v>49576</v>
      </c>
      <c r="T20" s="76">
        <f>E20+H20+K20+N20+Q20</f>
        <v>49704</v>
      </c>
      <c r="U20" s="77"/>
      <c r="V20" s="73"/>
      <c r="W20" s="73">
        <v>440</v>
      </c>
      <c r="X20" s="73"/>
      <c r="Y20" s="73"/>
      <c r="Z20" s="73"/>
      <c r="AA20" s="73"/>
      <c r="AB20" s="73"/>
      <c r="AC20" s="73"/>
      <c r="AD20" s="72"/>
      <c r="AE20" s="78"/>
      <c r="AF20" s="79"/>
      <c r="AG20" s="118">
        <f>R20+AD20+U20+X20</f>
        <v>45500</v>
      </c>
      <c r="AH20" s="81">
        <f>S20+AE20+V20+Y20</f>
        <v>49576</v>
      </c>
      <c r="AI20" s="81">
        <f>T20+AF20+W20+Z20</f>
        <v>50144</v>
      </c>
      <c r="AJ20" s="119">
        <v>36462</v>
      </c>
      <c r="AK20" s="120"/>
    </row>
    <row r="21" spans="1:37" ht="12.75">
      <c r="A21" s="70"/>
      <c r="B21" s="123" t="s">
        <v>93</v>
      </c>
      <c r="C21" s="85"/>
      <c r="D21" s="85"/>
      <c r="E21" s="85"/>
      <c r="F21" s="85"/>
      <c r="G21" s="85"/>
      <c r="H21" s="85"/>
      <c r="I21" s="85">
        <v>500</v>
      </c>
      <c r="J21" s="85">
        <v>430</v>
      </c>
      <c r="K21" s="85">
        <v>430</v>
      </c>
      <c r="L21" s="73"/>
      <c r="M21" s="73"/>
      <c r="N21" s="73"/>
      <c r="O21" s="73"/>
      <c r="P21" s="74"/>
      <c r="Q21" s="74"/>
      <c r="R21" s="75">
        <v>500</v>
      </c>
      <c r="S21" s="76">
        <v>430</v>
      </c>
      <c r="T21" s="76">
        <v>431</v>
      </c>
      <c r="U21" s="77"/>
      <c r="V21" s="73"/>
      <c r="W21" s="73"/>
      <c r="X21" s="73"/>
      <c r="Y21" s="73"/>
      <c r="Z21" s="73"/>
      <c r="AA21" s="86"/>
      <c r="AB21" s="86"/>
      <c r="AC21" s="86"/>
      <c r="AD21" s="85"/>
      <c r="AE21" s="78"/>
      <c r="AF21" s="91"/>
      <c r="AG21" s="118">
        <v>500</v>
      </c>
      <c r="AH21" s="81">
        <v>430</v>
      </c>
      <c r="AI21" s="81">
        <v>431</v>
      </c>
      <c r="AJ21" s="119"/>
      <c r="AK21" s="120"/>
    </row>
    <row r="22" spans="1:37" ht="12.75">
      <c r="A22" s="70"/>
      <c r="B22" s="123"/>
      <c r="C22" s="85"/>
      <c r="D22" s="85"/>
      <c r="E22" s="85"/>
      <c r="F22" s="85"/>
      <c r="G22" s="85"/>
      <c r="H22" s="85"/>
      <c r="I22" s="85"/>
      <c r="J22" s="85"/>
      <c r="K22" s="85"/>
      <c r="L22" s="72"/>
      <c r="M22" s="72"/>
      <c r="N22" s="72"/>
      <c r="O22" s="72"/>
      <c r="P22" s="124"/>
      <c r="Q22" s="78"/>
      <c r="R22" s="75"/>
      <c r="S22" s="76"/>
      <c r="T22" s="76"/>
      <c r="U22" s="125"/>
      <c r="V22" s="72"/>
      <c r="W22" s="72"/>
      <c r="X22" s="72"/>
      <c r="Y22" s="72"/>
      <c r="Z22" s="72"/>
      <c r="AA22" s="85"/>
      <c r="AB22" s="85"/>
      <c r="AC22" s="85"/>
      <c r="AD22" s="85"/>
      <c r="AE22" s="78"/>
      <c r="AF22" s="91"/>
      <c r="AG22" s="118"/>
      <c r="AH22" s="81"/>
      <c r="AI22" s="81"/>
      <c r="AJ22" s="119"/>
      <c r="AK22" s="120"/>
    </row>
    <row r="23" spans="1:37" ht="12.75">
      <c r="A23" s="70" t="s">
        <v>94</v>
      </c>
      <c r="B23" s="126" t="s">
        <v>95</v>
      </c>
      <c r="C23" s="85">
        <v>64402</v>
      </c>
      <c r="D23" s="85">
        <v>51883</v>
      </c>
      <c r="E23" s="85">
        <v>60122</v>
      </c>
      <c r="F23" s="85">
        <v>20648</v>
      </c>
      <c r="G23" s="85">
        <v>16883</v>
      </c>
      <c r="H23" s="85">
        <v>18879</v>
      </c>
      <c r="I23" s="85">
        <v>65560</v>
      </c>
      <c r="J23" s="85">
        <v>54953</v>
      </c>
      <c r="K23" s="85">
        <v>85513</v>
      </c>
      <c r="L23" s="72"/>
      <c r="M23" s="72"/>
      <c r="N23" s="72"/>
      <c r="O23" s="72"/>
      <c r="P23" s="124"/>
      <c r="Q23" s="78"/>
      <c r="R23" s="75">
        <f>C23+F23+I23+L23+O23</f>
        <v>150610</v>
      </c>
      <c r="S23" s="76">
        <f>D23+G23+J23+M23+Q23</f>
        <v>123719</v>
      </c>
      <c r="T23" s="76">
        <f>E23+H23+K23+N23+Q23</f>
        <v>164514</v>
      </c>
      <c r="U23" s="125"/>
      <c r="V23" s="72"/>
      <c r="W23" s="72">
        <v>2600</v>
      </c>
      <c r="X23" s="72"/>
      <c r="Y23" s="72"/>
      <c r="Z23" s="72"/>
      <c r="AA23" s="85"/>
      <c r="AB23" s="85"/>
      <c r="AC23" s="85"/>
      <c r="AD23" s="85"/>
      <c r="AE23" s="78"/>
      <c r="AF23" s="91"/>
      <c r="AG23" s="118">
        <f>R23+AD23+U23+X23</f>
        <v>150610</v>
      </c>
      <c r="AH23" s="81">
        <f>S23+AE23+V23+Y23</f>
        <v>123719</v>
      </c>
      <c r="AI23" s="81">
        <f>T23+AF23+W23+Z23</f>
        <v>167114</v>
      </c>
      <c r="AJ23" s="119">
        <v>154610</v>
      </c>
      <c r="AK23" s="120"/>
    </row>
    <row r="24" spans="1:37" ht="12.75">
      <c r="A24" s="70"/>
      <c r="B24" s="127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124"/>
      <c r="Q24" s="78"/>
      <c r="R24" s="75"/>
      <c r="S24" s="76"/>
      <c r="T24" s="76"/>
      <c r="U24" s="125"/>
      <c r="V24" s="72"/>
      <c r="W24" s="72"/>
      <c r="X24" s="72"/>
      <c r="Y24" s="72"/>
      <c r="Z24" s="72"/>
      <c r="AA24" s="72"/>
      <c r="AB24" s="72"/>
      <c r="AC24" s="72"/>
      <c r="AD24" s="72"/>
      <c r="AE24" s="78"/>
      <c r="AF24" s="79"/>
      <c r="AG24" s="118"/>
      <c r="AH24" s="81"/>
      <c r="AI24" s="81"/>
      <c r="AJ24" s="82"/>
      <c r="AK24" s="120"/>
    </row>
    <row r="25" spans="1:37" ht="12.75">
      <c r="A25" s="70" t="s">
        <v>96</v>
      </c>
      <c r="B25" s="71" t="s">
        <v>97</v>
      </c>
      <c r="C25" s="72">
        <v>79849</v>
      </c>
      <c r="D25" s="72">
        <v>71147</v>
      </c>
      <c r="E25" s="72">
        <v>70814</v>
      </c>
      <c r="F25" s="72">
        <v>24768</v>
      </c>
      <c r="G25" s="72">
        <v>22496</v>
      </c>
      <c r="H25" s="72">
        <v>22410</v>
      </c>
      <c r="I25" s="72">
        <v>22297</v>
      </c>
      <c r="J25" s="72">
        <v>13818</v>
      </c>
      <c r="K25" s="72">
        <v>15385</v>
      </c>
      <c r="L25" s="73">
        <v>390</v>
      </c>
      <c r="M25" s="73">
        <v>1000</v>
      </c>
      <c r="N25" s="73">
        <v>1000</v>
      </c>
      <c r="O25" s="73"/>
      <c r="P25" s="74"/>
      <c r="Q25" s="74"/>
      <c r="R25" s="75">
        <f aca="true" t="shared" si="1" ref="R25:T26">C25+F25+I25+L25+O25</f>
        <v>127304</v>
      </c>
      <c r="S25" s="76">
        <f t="shared" si="1"/>
        <v>108461</v>
      </c>
      <c r="T25" s="76">
        <f t="shared" si="1"/>
        <v>109609</v>
      </c>
      <c r="U25" s="77">
        <v>11787</v>
      </c>
      <c r="V25" s="73"/>
      <c r="W25" s="73">
        <v>17605</v>
      </c>
      <c r="X25" s="73"/>
      <c r="Y25" s="73"/>
      <c r="Z25" s="73"/>
      <c r="AA25" s="73"/>
      <c r="AB25" s="73"/>
      <c r="AC25" s="73"/>
      <c r="AD25" s="72"/>
      <c r="AE25" s="78"/>
      <c r="AF25" s="79"/>
      <c r="AG25" s="118">
        <f aca="true" t="shared" si="2" ref="AG25:AI26">R25+AD25+U25+X25</f>
        <v>139091</v>
      </c>
      <c r="AH25" s="81">
        <f t="shared" si="2"/>
        <v>108461</v>
      </c>
      <c r="AI25" s="81">
        <f t="shared" si="2"/>
        <v>127214</v>
      </c>
      <c r="AJ25" s="82">
        <v>124327</v>
      </c>
      <c r="AK25" s="120"/>
    </row>
    <row r="26" spans="1:37" ht="12.75">
      <c r="A26" s="70"/>
      <c r="B26" s="122" t="s">
        <v>98</v>
      </c>
      <c r="C26" s="72"/>
      <c r="D26" s="72"/>
      <c r="E26" s="72"/>
      <c r="F26" s="72"/>
      <c r="G26" s="72"/>
      <c r="H26" s="72"/>
      <c r="I26" s="72"/>
      <c r="J26" s="72"/>
      <c r="K26" s="72"/>
      <c r="L26" s="73">
        <v>390</v>
      </c>
      <c r="M26" s="73">
        <v>1000</v>
      </c>
      <c r="N26" s="73">
        <v>1000</v>
      </c>
      <c r="O26" s="73"/>
      <c r="P26" s="74"/>
      <c r="Q26" s="74"/>
      <c r="R26" s="75">
        <f t="shared" si="1"/>
        <v>390</v>
      </c>
      <c r="S26" s="76">
        <f t="shared" si="1"/>
        <v>1000</v>
      </c>
      <c r="T26" s="76">
        <f t="shared" si="1"/>
        <v>1000</v>
      </c>
      <c r="U26" s="77"/>
      <c r="V26" s="73"/>
      <c r="W26" s="73"/>
      <c r="X26" s="73"/>
      <c r="Y26" s="73"/>
      <c r="Z26" s="73"/>
      <c r="AA26" s="73"/>
      <c r="AB26" s="73"/>
      <c r="AC26" s="73"/>
      <c r="AD26" s="72"/>
      <c r="AE26" s="78"/>
      <c r="AF26" s="79"/>
      <c r="AG26" s="118">
        <f t="shared" si="2"/>
        <v>390</v>
      </c>
      <c r="AH26" s="81">
        <f t="shared" si="2"/>
        <v>1000</v>
      </c>
      <c r="AI26" s="81">
        <f t="shared" si="2"/>
        <v>1000</v>
      </c>
      <c r="AJ26" s="82">
        <v>400</v>
      </c>
      <c r="AK26" s="120"/>
    </row>
    <row r="27" spans="1:37" ht="12.75">
      <c r="A27" s="70"/>
      <c r="B27" s="127"/>
      <c r="C27" s="72"/>
      <c r="D27" s="72"/>
      <c r="E27" s="72"/>
      <c r="F27" s="72"/>
      <c r="G27" s="72"/>
      <c r="H27" s="72"/>
      <c r="I27" s="72"/>
      <c r="J27" s="72"/>
      <c r="K27" s="72"/>
      <c r="L27" s="73"/>
      <c r="M27" s="73"/>
      <c r="N27" s="73"/>
      <c r="O27" s="73"/>
      <c r="P27" s="74"/>
      <c r="Q27" s="74"/>
      <c r="R27" s="75"/>
      <c r="S27" s="76"/>
      <c r="T27" s="76"/>
      <c r="U27" s="77"/>
      <c r="V27" s="73"/>
      <c r="W27" s="73"/>
      <c r="X27" s="73"/>
      <c r="Y27" s="73"/>
      <c r="Z27" s="73"/>
      <c r="AA27" s="73"/>
      <c r="AB27" s="73"/>
      <c r="AC27" s="73"/>
      <c r="AD27" s="72"/>
      <c r="AE27" s="78"/>
      <c r="AF27" s="79"/>
      <c r="AG27" s="118"/>
      <c r="AH27" s="81"/>
      <c r="AI27" s="81"/>
      <c r="AJ27" s="82"/>
      <c r="AK27" s="120"/>
    </row>
    <row r="28" spans="1:37" ht="12.75">
      <c r="A28" s="70" t="s">
        <v>99</v>
      </c>
      <c r="B28" s="71" t="s">
        <v>100</v>
      </c>
      <c r="C28" s="72">
        <v>132179</v>
      </c>
      <c r="D28" s="72">
        <v>138478</v>
      </c>
      <c r="E28" s="72">
        <v>136119</v>
      </c>
      <c r="F28" s="72">
        <v>42265</v>
      </c>
      <c r="G28" s="72">
        <v>43653</v>
      </c>
      <c r="H28" s="72">
        <v>42968</v>
      </c>
      <c r="I28" s="72">
        <v>69614</v>
      </c>
      <c r="J28" s="72">
        <v>85924</v>
      </c>
      <c r="K28" s="72">
        <v>84249</v>
      </c>
      <c r="L28" s="73">
        <v>24729</v>
      </c>
      <c r="M28" s="73">
        <v>437</v>
      </c>
      <c r="N28" s="73">
        <v>437</v>
      </c>
      <c r="O28" s="73"/>
      <c r="P28" s="74"/>
      <c r="Q28" s="74"/>
      <c r="R28" s="75">
        <f aca="true" t="shared" si="3" ref="R28:T29">C28+F28+I28+L28+O28</f>
        <v>268787</v>
      </c>
      <c r="S28" s="76">
        <f t="shared" si="3"/>
        <v>268492</v>
      </c>
      <c r="T28" s="76">
        <f t="shared" si="3"/>
        <v>263773</v>
      </c>
      <c r="U28" s="77">
        <v>2606</v>
      </c>
      <c r="V28" s="73"/>
      <c r="W28" s="73">
        <v>210</v>
      </c>
      <c r="X28" s="73"/>
      <c r="Y28" s="73"/>
      <c r="Z28" s="73"/>
      <c r="AA28" s="73"/>
      <c r="AB28" s="73"/>
      <c r="AC28" s="73"/>
      <c r="AD28" s="72"/>
      <c r="AE28" s="78"/>
      <c r="AF28" s="79"/>
      <c r="AG28" s="118">
        <f aca="true" t="shared" si="4" ref="AG28:AI29">R28+AD28+U28+X28</f>
        <v>271393</v>
      </c>
      <c r="AH28" s="81">
        <f t="shared" si="4"/>
        <v>268492</v>
      </c>
      <c r="AI28" s="81">
        <f t="shared" si="4"/>
        <v>263983</v>
      </c>
      <c r="AJ28" s="82">
        <v>265648</v>
      </c>
      <c r="AK28" s="120"/>
    </row>
    <row r="29" spans="1:37" ht="12.75">
      <c r="A29" s="70"/>
      <c r="B29" s="122" t="s">
        <v>98</v>
      </c>
      <c r="C29" s="72"/>
      <c r="D29" s="72"/>
      <c r="E29" s="72"/>
      <c r="F29" s="72"/>
      <c r="G29" s="72"/>
      <c r="H29" s="72"/>
      <c r="I29" s="72"/>
      <c r="J29" s="72"/>
      <c r="K29" s="72"/>
      <c r="L29" s="73">
        <v>437</v>
      </c>
      <c r="M29" s="73">
        <v>437</v>
      </c>
      <c r="N29" s="73">
        <v>437</v>
      </c>
      <c r="O29" s="73"/>
      <c r="P29" s="74"/>
      <c r="Q29" s="74"/>
      <c r="R29" s="75">
        <f t="shared" si="3"/>
        <v>437</v>
      </c>
      <c r="S29" s="76">
        <f t="shared" si="3"/>
        <v>437</v>
      </c>
      <c r="T29" s="76">
        <f t="shared" si="3"/>
        <v>437</v>
      </c>
      <c r="U29" s="77"/>
      <c r="V29" s="73"/>
      <c r="W29" s="73"/>
      <c r="X29" s="73"/>
      <c r="Y29" s="73"/>
      <c r="Z29" s="73"/>
      <c r="AA29" s="73"/>
      <c r="AB29" s="73"/>
      <c r="AC29" s="73"/>
      <c r="AD29" s="72"/>
      <c r="AE29" s="78"/>
      <c r="AF29" s="79"/>
      <c r="AG29" s="118">
        <f t="shared" si="4"/>
        <v>437</v>
      </c>
      <c r="AH29" s="81">
        <f t="shared" si="4"/>
        <v>437</v>
      </c>
      <c r="AI29" s="81">
        <f t="shared" si="4"/>
        <v>437</v>
      </c>
      <c r="AJ29" s="82">
        <v>250</v>
      </c>
      <c r="AK29" s="120"/>
    </row>
    <row r="30" spans="1:37" ht="12.75">
      <c r="A30" s="128"/>
      <c r="B30" s="126"/>
      <c r="C30" s="85"/>
      <c r="D30" s="85"/>
      <c r="E30" s="85"/>
      <c r="F30" s="85"/>
      <c r="G30" s="85"/>
      <c r="H30" s="85"/>
      <c r="I30" s="85"/>
      <c r="J30" s="85"/>
      <c r="K30" s="85"/>
      <c r="L30" s="86"/>
      <c r="M30" s="86"/>
      <c r="N30" s="86"/>
      <c r="O30" s="86"/>
      <c r="P30" s="87"/>
      <c r="Q30" s="87"/>
      <c r="R30" s="88"/>
      <c r="S30" s="89"/>
      <c r="T30" s="89"/>
      <c r="U30" s="90"/>
      <c r="V30" s="86"/>
      <c r="W30" s="86"/>
      <c r="X30" s="86"/>
      <c r="Y30" s="86"/>
      <c r="Z30" s="86"/>
      <c r="AA30" s="86"/>
      <c r="AB30" s="86"/>
      <c r="AC30" s="86"/>
      <c r="AD30" s="85"/>
      <c r="AE30" s="78"/>
      <c r="AF30" s="91"/>
      <c r="AG30" s="129"/>
      <c r="AH30" s="130"/>
      <c r="AI30" s="130"/>
      <c r="AJ30" s="94"/>
      <c r="AK30" s="120"/>
    </row>
    <row r="31" spans="1:37" ht="32.25">
      <c r="A31" s="95"/>
      <c r="B31" s="131" t="s">
        <v>101</v>
      </c>
      <c r="C31" s="132">
        <f aca="true" t="shared" si="5" ref="C31:AJ31">SUM(C12:C30)-C26-C29-C21</f>
        <v>574900</v>
      </c>
      <c r="D31" s="132">
        <f t="shared" si="5"/>
        <v>528137</v>
      </c>
      <c r="E31" s="132">
        <f t="shared" si="5"/>
        <v>531970</v>
      </c>
      <c r="F31" s="132">
        <f t="shared" si="5"/>
        <v>183021</v>
      </c>
      <c r="G31" s="132">
        <f t="shared" si="5"/>
        <v>168025</v>
      </c>
      <c r="H31" s="132">
        <f t="shared" si="5"/>
        <v>168711</v>
      </c>
      <c r="I31" s="132">
        <f t="shared" si="5"/>
        <v>257511</v>
      </c>
      <c r="J31" s="132">
        <f t="shared" si="5"/>
        <v>268866</v>
      </c>
      <c r="K31" s="132">
        <f t="shared" si="5"/>
        <v>296715</v>
      </c>
      <c r="L31" s="132">
        <f t="shared" si="5"/>
        <v>25119</v>
      </c>
      <c r="M31" s="132">
        <f t="shared" si="5"/>
        <v>1437</v>
      </c>
      <c r="N31" s="132">
        <f t="shared" si="5"/>
        <v>1437</v>
      </c>
      <c r="O31" s="132">
        <f t="shared" si="5"/>
        <v>0</v>
      </c>
      <c r="P31" s="132">
        <f t="shared" si="5"/>
        <v>0</v>
      </c>
      <c r="Q31" s="132">
        <f t="shared" si="5"/>
        <v>0</v>
      </c>
      <c r="R31" s="132">
        <f t="shared" si="5"/>
        <v>1040551</v>
      </c>
      <c r="S31" s="132">
        <f t="shared" si="5"/>
        <v>966465</v>
      </c>
      <c r="T31" s="132">
        <f t="shared" si="5"/>
        <v>998833</v>
      </c>
      <c r="U31" s="132">
        <f t="shared" si="5"/>
        <v>17451</v>
      </c>
      <c r="V31" s="132">
        <f t="shared" si="5"/>
        <v>0</v>
      </c>
      <c r="W31" s="132">
        <f t="shared" si="5"/>
        <v>24555</v>
      </c>
      <c r="X31" s="132">
        <f t="shared" si="5"/>
        <v>0</v>
      </c>
      <c r="Y31" s="132">
        <f t="shared" si="5"/>
        <v>0</v>
      </c>
      <c r="Z31" s="132">
        <f t="shared" si="5"/>
        <v>0</v>
      </c>
      <c r="AA31" s="132">
        <f t="shared" si="5"/>
        <v>0</v>
      </c>
      <c r="AB31" s="132">
        <f t="shared" si="5"/>
        <v>0</v>
      </c>
      <c r="AC31" s="132">
        <f t="shared" si="5"/>
        <v>0</v>
      </c>
      <c r="AD31" s="132">
        <f t="shared" si="5"/>
        <v>0</v>
      </c>
      <c r="AE31" s="132">
        <f t="shared" si="5"/>
        <v>0</v>
      </c>
      <c r="AF31" s="132">
        <f t="shared" si="5"/>
        <v>0</v>
      </c>
      <c r="AG31" s="132">
        <f t="shared" si="5"/>
        <v>1058002</v>
      </c>
      <c r="AH31" s="132">
        <f t="shared" si="5"/>
        <v>966465</v>
      </c>
      <c r="AI31" s="132">
        <f t="shared" si="5"/>
        <v>1023388</v>
      </c>
      <c r="AJ31" s="132">
        <f t="shared" si="5"/>
        <v>1050541</v>
      </c>
      <c r="AK31" s="120"/>
    </row>
    <row r="32" spans="1:37" ht="12.75">
      <c r="A32" s="133"/>
      <c r="B32" s="105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4"/>
      <c r="Q32" s="74"/>
      <c r="R32" s="134"/>
      <c r="S32" s="135"/>
      <c r="T32" s="135"/>
      <c r="U32" s="77"/>
      <c r="V32" s="73"/>
      <c r="W32" s="73"/>
      <c r="X32" s="73"/>
      <c r="Y32" s="73"/>
      <c r="Z32" s="73"/>
      <c r="AA32" s="73"/>
      <c r="AB32" s="73"/>
      <c r="AC32" s="73"/>
      <c r="AD32" s="73"/>
      <c r="AE32" s="78"/>
      <c r="AF32" s="117"/>
      <c r="AG32" s="118"/>
      <c r="AH32" s="81"/>
      <c r="AI32" s="81"/>
      <c r="AJ32" s="119"/>
      <c r="AK32" s="120"/>
    </row>
    <row r="33" spans="1:37" ht="12.75">
      <c r="A33" s="70" t="s">
        <v>102</v>
      </c>
      <c r="B33" s="127" t="s">
        <v>103</v>
      </c>
      <c r="C33" s="72">
        <v>246</v>
      </c>
      <c r="D33" s="72">
        <v>73</v>
      </c>
      <c r="E33" s="72">
        <v>487</v>
      </c>
      <c r="F33" s="72">
        <v>87</v>
      </c>
      <c r="G33" s="72">
        <v>27</v>
      </c>
      <c r="H33" s="72">
        <v>172</v>
      </c>
      <c r="I33" s="72">
        <v>640</v>
      </c>
      <c r="J33" s="72">
        <v>430</v>
      </c>
      <c r="K33" s="72">
        <v>567</v>
      </c>
      <c r="L33" s="73"/>
      <c r="M33" s="73">
        <v>25</v>
      </c>
      <c r="N33" s="73">
        <v>25</v>
      </c>
      <c r="O33" s="73"/>
      <c r="P33" s="74"/>
      <c r="Q33" s="74"/>
      <c r="R33" s="75">
        <f>C33+F33+I33+L33+O33</f>
        <v>973</v>
      </c>
      <c r="S33" s="76">
        <f>D33+G33+J33+M33+P33</f>
        <v>555</v>
      </c>
      <c r="T33" s="76">
        <f>E33+H33+K33+N33+Q33</f>
        <v>1251</v>
      </c>
      <c r="U33" s="77"/>
      <c r="V33" s="73"/>
      <c r="W33" s="73"/>
      <c r="X33" s="73"/>
      <c r="Y33" s="73"/>
      <c r="Z33" s="73"/>
      <c r="AA33" s="73"/>
      <c r="AB33" s="73"/>
      <c r="AC33" s="73"/>
      <c r="AD33" s="72"/>
      <c r="AE33" s="78"/>
      <c r="AF33" s="79"/>
      <c r="AG33" s="118">
        <f>R33+AD33+U33+X33</f>
        <v>973</v>
      </c>
      <c r="AH33" s="81">
        <f>S33+AE33+V33+Y33</f>
        <v>555</v>
      </c>
      <c r="AI33" s="81">
        <f>T33+AF33+W33+Z33</f>
        <v>1251</v>
      </c>
      <c r="AJ33" s="82">
        <v>640</v>
      </c>
      <c r="AK33" s="120"/>
    </row>
    <row r="34" spans="1:37" ht="12.75">
      <c r="A34" s="70"/>
      <c r="B34" s="127"/>
      <c r="C34" s="72"/>
      <c r="D34" s="72"/>
      <c r="E34" s="72"/>
      <c r="F34" s="72"/>
      <c r="G34" s="72"/>
      <c r="H34" s="72"/>
      <c r="I34" s="72"/>
      <c r="J34" s="72"/>
      <c r="K34" s="72"/>
      <c r="L34" s="73"/>
      <c r="M34" s="73"/>
      <c r="N34" s="73"/>
      <c r="O34" s="73"/>
      <c r="P34" s="74"/>
      <c r="Q34" s="74"/>
      <c r="R34" s="75"/>
      <c r="S34" s="76"/>
      <c r="T34" s="76"/>
      <c r="U34" s="77"/>
      <c r="V34" s="73"/>
      <c r="W34" s="73"/>
      <c r="X34" s="73"/>
      <c r="Y34" s="73"/>
      <c r="Z34" s="73"/>
      <c r="AA34" s="73"/>
      <c r="AB34" s="73"/>
      <c r="AC34" s="73"/>
      <c r="AD34" s="72"/>
      <c r="AE34" s="78"/>
      <c r="AF34" s="79"/>
      <c r="AG34" s="118"/>
      <c r="AH34" s="81"/>
      <c r="AI34" s="81"/>
      <c r="AJ34" s="82"/>
      <c r="AK34" s="120"/>
    </row>
    <row r="35" spans="1:37" ht="12.75">
      <c r="A35" s="70" t="s">
        <v>104</v>
      </c>
      <c r="B35" s="127" t="s">
        <v>105</v>
      </c>
      <c r="C35" s="72">
        <v>113625</v>
      </c>
      <c r="D35" s="72">
        <v>132569</v>
      </c>
      <c r="E35" s="72">
        <v>133724</v>
      </c>
      <c r="F35" s="72">
        <v>35937</v>
      </c>
      <c r="G35" s="72">
        <v>42412</v>
      </c>
      <c r="H35" s="72">
        <v>42715</v>
      </c>
      <c r="I35" s="72">
        <v>126267</v>
      </c>
      <c r="J35" s="72">
        <v>138320</v>
      </c>
      <c r="K35" s="72">
        <v>168958</v>
      </c>
      <c r="L35" s="73">
        <v>438462</v>
      </c>
      <c r="M35" s="73">
        <v>62221</v>
      </c>
      <c r="N35" s="73">
        <v>101975</v>
      </c>
      <c r="O35" s="73">
        <v>227996</v>
      </c>
      <c r="P35" s="74">
        <v>317550</v>
      </c>
      <c r="Q35" s="74">
        <v>319811</v>
      </c>
      <c r="R35" s="75">
        <f aca="true" t="shared" si="6" ref="R35:T39">C35+F35+I35+L35+O35</f>
        <v>942287</v>
      </c>
      <c r="S35" s="76">
        <f t="shared" si="6"/>
        <v>693072</v>
      </c>
      <c r="T35" s="76">
        <f t="shared" si="6"/>
        <v>767183</v>
      </c>
      <c r="U35" s="77">
        <v>121774</v>
      </c>
      <c r="V35" s="73">
        <v>132265</v>
      </c>
      <c r="W35" s="73">
        <v>161654</v>
      </c>
      <c r="X35" s="73">
        <v>18200</v>
      </c>
      <c r="Y35" s="73"/>
      <c r="Z35" s="73">
        <v>9257</v>
      </c>
      <c r="AA35" s="73"/>
      <c r="AB35" s="73">
        <v>442350</v>
      </c>
      <c r="AC35" s="73">
        <v>380350</v>
      </c>
      <c r="AD35" s="72">
        <v>56453</v>
      </c>
      <c r="AE35" s="78">
        <v>243543</v>
      </c>
      <c r="AF35" s="79">
        <v>243543</v>
      </c>
      <c r="AG35" s="118">
        <f>R35+AD35+U35+X35+AA35</f>
        <v>1138714</v>
      </c>
      <c r="AH35" s="118">
        <f>S35+AE35+V35+Y35+AB35</f>
        <v>1511230</v>
      </c>
      <c r="AI35" s="118">
        <f>T35+AF35+W35+Z35+AC35</f>
        <v>1561987</v>
      </c>
      <c r="AJ35" s="82">
        <v>2855816</v>
      </c>
      <c r="AK35" s="120"/>
    </row>
    <row r="36" spans="1:37" ht="12.75">
      <c r="A36" s="70"/>
      <c r="B36" s="136" t="s">
        <v>106</v>
      </c>
      <c r="C36" s="85"/>
      <c r="D36" s="85"/>
      <c r="E36" s="85"/>
      <c r="F36" s="85"/>
      <c r="G36" s="85"/>
      <c r="H36" s="85"/>
      <c r="I36" s="85"/>
      <c r="J36" s="85"/>
      <c r="K36" s="85"/>
      <c r="L36" s="72">
        <v>23498</v>
      </c>
      <c r="M36" s="72">
        <v>23971</v>
      </c>
      <c r="N36" s="72">
        <v>27916</v>
      </c>
      <c r="O36" s="73"/>
      <c r="P36" s="74"/>
      <c r="Q36" s="74"/>
      <c r="R36" s="75">
        <f t="shared" si="6"/>
        <v>23498</v>
      </c>
      <c r="S36" s="76">
        <f t="shared" si="6"/>
        <v>23971</v>
      </c>
      <c r="T36" s="76">
        <f t="shared" si="6"/>
        <v>27916</v>
      </c>
      <c r="U36" s="137"/>
      <c r="V36" s="72"/>
      <c r="W36" s="72"/>
      <c r="X36" s="85"/>
      <c r="Y36" s="85"/>
      <c r="Z36" s="85"/>
      <c r="AA36" s="85"/>
      <c r="AB36" s="85"/>
      <c r="AC36" s="85"/>
      <c r="AD36" s="85"/>
      <c r="AE36" s="78"/>
      <c r="AF36" s="91"/>
      <c r="AG36" s="118">
        <f aca="true" t="shared" si="7" ref="AG36:AI39">R36+AD36+U36+X36</f>
        <v>23498</v>
      </c>
      <c r="AH36" s="81">
        <f t="shared" si="7"/>
        <v>23971</v>
      </c>
      <c r="AI36" s="81">
        <f t="shared" si="7"/>
        <v>27916</v>
      </c>
      <c r="AJ36" s="94">
        <v>20755</v>
      </c>
      <c r="AK36" s="120"/>
    </row>
    <row r="37" spans="1:37" ht="12.75">
      <c r="A37" s="70"/>
      <c r="B37" s="136" t="s">
        <v>107</v>
      </c>
      <c r="C37" s="85"/>
      <c r="D37" s="85"/>
      <c r="E37" s="85"/>
      <c r="F37" s="85"/>
      <c r="G37" s="85"/>
      <c r="H37" s="85"/>
      <c r="I37" s="85"/>
      <c r="J37" s="85"/>
      <c r="K37" s="85"/>
      <c r="L37" s="72">
        <v>21000</v>
      </c>
      <c r="M37" s="72">
        <v>38250</v>
      </c>
      <c r="N37" s="72">
        <v>38250</v>
      </c>
      <c r="O37" s="73">
        <v>1900</v>
      </c>
      <c r="P37" s="74">
        <v>550</v>
      </c>
      <c r="Q37" s="74">
        <v>2811</v>
      </c>
      <c r="R37" s="75">
        <f t="shared" si="6"/>
        <v>22900</v>
      </c>
      <c r="S37" s="76">
        <f t="shared" si="6"/>
        <v>38800</v>
      </c>
      <c r="T37" s="76">
        <f t="shared" si="6"/>
        <v>41061</v>
      </c>
      <c r="U37" s="137"/>
      <c r="V37" s="72"/>
      <c r="W37" s="72"/>
      <c r="X37" s="85"/>
      <c r="Y37" s="85"/>
      <c r="Z37" s="85"/>
      <c r="AA37" s="85"/>
      <c r="AB37" s="85"/>
      <c r="AC37" s="85"/>
      <c r="AD37" s="85"/>
      <c r="AE37" s="78"/>
      <c r="AF37" s="91"/>
      <c r="AG37" s="118">
        <f t="shared" si="7"/>
        <v>22900</v>
      </c>
      <c r="AH37" s="81">
        <f t="shared" si="7"/>
        <v>38800</v>
      </c>
      <c r="AI37" s="81">
        <f t="shared" si="7"/>
        <v>41061</v>
      </c>
      <c r="AJ37" s="94">
        <v>33928</v>
      </c>
      <c r="AK37" s="120"/>
    </row>
    <row r="38" spans="1:37" ht="12.75">
      <c r="A38" s="70"/>
      <c r="B38" s="136" t="s">
        <v>108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72">
        <v>226096</v>
      </c>
      <c r="P38" s="138">
        <v>317000</v>
      </c>
      <c r="Q38" s="138">
        <v>317000</v>
      </c>
      <c r="R38" s="75">
        <f t="shared" si="6"/>
        <v>226096</v>
      </c>
      <c r="S38" s="76">
        <f t="shared" si="6"/>
        <v>317000</v>
      </c>
      <c r="T38" s="76">
        <f t="shared" si="6"/>
        <v>317000</v>
      </c>
      <c r="U38" s="139"/>
      <c r="V38" s="85"/>
      <c r="W38" s="85"/>
      <c r="X38" s="85"/>
      <c r="Y38" s="85"/>
      <c r="Z38" s="85"/>
      <c r="AA38" s="85"/>
      <c r="AB38" s="85"/>
      <c r="AC38" s="85"/>
      <c r="AD38" s="85">
        <v>56543</v>
      </c>
      <c r="AE38" s="78">
        <v>243543</v>
      </c>
      <c r="AF38" s="91">
        <v>243543</v>
      </c>
      <c r="AG38" s="118">
        <f t="shared" si="7"/>
        <v>282639</v>
      </c>
      <c r="AH38" s="81">
        <f t="shared" si="7"/>
        <v>560543</v>
      </c>
      <c r="AI38" s="81">
        <f t="shared" si="7"/>
        <v>560543</v>
      </c>
      <c r="AJ38" s="94">
        <v>233680</v>
      </c>
      <c r="AK38" s="120"/>
    </row>
    <row r="39" spans="1:37" ht="12.75">
      <c r="A39" s="70"/>
      <c r="B39" s="136" t="s">
        <v>109</v>
      </c>
      <c r="C39" s="85"/>
      <c r="D39" s="85"/>
      <c r="E39" s="85"/>
      <c r="F39" s="85"/>
      <c r="G39" s="85"/>
      <c r="H39" s="85"/>
      <c r="I39" s="85"/>
      <c r="J39" s="85"/>
      <c r="K39" s="85"/>
      <c r="L39" s="85">
        <v>393964</v>
      </c>
      <c r="M39" s="85"/>
      <c r="N39" s="85">
        <v>35809</v>
      </c>
      <c r="O39" s="72"/>
      <c r="P39" s="138"/>
      <c r="Q39" s="138"/>
      <c r="R39" s="75">
        <f t="shared" si="6"/>
        <v>393964</v>
      </c>
      <c r="S39" s="76">
        <f t="shared" si="6"/>
        <v>0</v>
      </c>
      <c r="T39" s="76">
        <f t="shared" si="6"/>
        <v>35809</v>
      </c>
      <c r="U39" s="139"/>
      <c r="V39" s="85"/>
      <c r="W39" s="85"/>
      <c r="X39" s="85"/>
      <c r="Y39" s="85"/>
      <c r="Z39" s="85"/>
      <c r="AA39" s="85"/>
      <c r="AB39" s="85"/>
      <c r="AC39" s="85"/>
      <c r="AD39" s="85"/>
      <c r="AE39" s="78"/>
      <c r="AF39" s="91"/>
      <c r="AG39" s="118">
        <f t="shared" si="7"/>
        <v>393964</v>
      </c>
      <c r="AH39" s="81">
        <f t="shared" si="7"/>
        <v>0</v>
      </c>
      <c r="AI39" s="81">
        <f t="shared" si="7"/>
        <v>35809</v>
      </c>
      <c r="AJ39" s="94">
        <v>796800</v>
      </c>
      <c r="AK39" s="120"/>
    </row>
    <row r="40" spans="1:37" ht="12.75">
      <c r="A40" s="83"/>
      <c r="B40" s="136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140"/>
      <c r="Q40" s="140"/>
      <c r="R40" s="141"/>
      <c r="S40" s="142"/>
      <c r="T40" s="142"/>
      <c r="U40" s="139"/>
      <c r="V40" s="85"/>
      <c r="W40" s="85"/>
      <c r="X40" s="85"/>
      <c r="Y40" s="85"/>
      <c r="Z40" s="85"/>
      <c r="AA40" s="85"/>
      <c r="AB40" s="85"/>
      <c r="AC40" s="85"/>
      <c r="AD40" s="85"/>
      <c r="AE40" s="78"/>
      <c r="AF40" s="91"/>
      <c r="AG40" s="143"/>
      <c r="AH40" s="144"/>
      <c r="AI40" s="144"/>
      <c r="AJ40" s="94"/>
      <c r="AK40" s="120"/>
    </row>
    <row r="41" spans="1:37" ht="33.75">
      <c r="A41" s="95"/>
      <c r="B41" s="96" t="s">
        <v>110</v>
      </c>
      <c r="C41" s="97">
        <f aca="true" t="shared" si="8" ref="C41:AJ41">SUM(C31:C35)</f>
        <v>688771</v>
      </c>
      <c r="D41" s="97">
        <f t="shared" si="8"/>
        <v>660779</v>
      </c>
      <c r="E41" s="97">
        <f t="shared" si="8"/>
        <v>666181</v>
      </c>
      <c r="F41" s="97">
        <f t="shared" si="8"/>
        <v>219045</v>
      </c>
      <c r="G41" s="97">
        <f t="shared" si="8"/>
        <v>210464</v>
      </c>
      <c r="H41" s="97">
        <f t="shared" si="8"/>
        <v>211598</v>
      </c>
      <c r="I41" s="97">
        <f t="shared" si="8"/>
        <v>384418</v>
      </c>
      <c r="J41" s="97">
        <f t="shared" si="8"/>
        <v>407616</v>
      </c>
      <c r="K41" s="97">
        <f t="shared" si="8"/>
        <v>466240</v>
      </c>
      <c r="L41" s="97">
        <f t="shared" si="8"/>
        <v>463581</v>
      </c>
      <c r="M41" s="97">
        <f t="shared" si="8"/>
        <v>63683</v>
      </c>
      <c r="N41" s="97">
        <f t="shared" si="8"/>
        <v>103437</v>
      </c>
      <c r="O41" s="97">
        <f t="shared" si="8"/>
        <v>227996</v>
      </c>
      <c r="P41" s="98">
        <f t="shared" si="8"/>
        <v>317550</v>
      </c>
      <c r="Q41" s="98">
        <f t="shared" si="8"/>
        <v>319811</v>
      </c>
      <c r="R41" s="99">
        <f t="shared" si="8"/>
        <v>1983811</v>
      </c>
      <c r="S41" s="100">
        <f t="shared" si="8"/>
        <v>1660092</v>
      </c>
      <c r="T41" s="100">
        <f t="shared" si="8"/>
        <v>1767267</v>
      </c>
      <c r="U41" s="101">
        <f t="shared" si="8"/>
        <v>139225</v>
      </c>
      <c r="V41" s="97">
        <f t="shared" si="8"/>
        <v>132265</v>
      </c>
      <c r="W41" s="97">
        <f t="shared" si="8"/>
        <v>186209</v>
      </c>
      <c r="X41" s="97">
        <f t="shared" si="8"/>
        <v>18200</v>
      </c>
      <c r="Y41" s="97">
        <f t="shared" si="8"/>
        <v>0</v>
      </c>
      <c r="Z41" s="97">
        <f t="shared" si="8"/>
        <v>9257</v>
      </c>
      <c r="AA41" s="97">
        <f t="shared" si="8"/>
        <v>0</v>
      </c>
      <c r="AB41" s="97">
        <f t="shared" si="8"/>
        <v>442350</v>
      </c>
      <c r="AC41" s="97">
        <f t="shared" si="8"/>
        <v>380350</v>
      </c>
      <c r="AD41" s="97">
        <f t="shared" si="8"/>
        <v>56453</v>
      </c>
      <c r="AE41" s="98">
        <f t="shared" si="8"/>
        <v>243543</v>
      </c>
      <c r="AF41" s="98">
        <f t="shared" si="8"/>
        <v>243543</v>
      </c>
      <c r="AG41" s="99">
        <f t="shared" si="8"/>
        <v>2197689</v>
      </c>
      <c r="AH41" s="102">
        <f t="shared" si="8"/>
        <v>2478250</v>
      </c>
      <c r="AI41" s="102">
        <f t="shared" si="8"/>
        <v>2586626</v>
      </c>
      <c r="AJ41" s="103">
        <f t="shared" si="8"/>
        <v>3906997</v>
      </c>
      <c r="AK41" s="120"/>
    </row>
    <row r="42" spans="1:37" ht="12.75">
      <c r="A42" s="145"/>
      <c r="B42" s="146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8"/>
      <c r="Q42" s="148"/>
      <c r="R42" s="149"/>
      <c r="S42" s="150"/>
      <c r="T42" s="150"/>
      <c r="U42" s="151"/>
      <c r="V42" s="147"/>
      <c r="W42" s="147"/>
      <c r="X42" s="152"/>
      <c r="Y42" s="152"/>
      <c r="Z42" s="152"/>
      <c r="AA42" s="152"/>
      <c r="AB42" s="152"/>
      <c r="AC42" s="152"/>
      <c r="AD42" s="147"/>
      <c r="AE42" s="153"/>
      <c r="AF42" s="153"/>
      <c r="AG42" s="154"/>
      <c r="AH42" s="155"/>
      <c r="AI42" s="155"/>
      <c r="AJ42" s="156"/>
      <c r="AK42" s="120"/>
    </row>
    <row r="43" spans="1:37" ht="25.5" customHeight="1">
      <c r="A43" s="95"/>
      <c r="B43" s="131" t="s">
        <v>111</v>
      </c>
      <c r="C43" s="132">
        <f aca="true" t="shared" si="9" ref="C43:AJ43">C10+C41</f>
        <v>984937</v>
      </c>
      <c r="D43" s="132">
        <f t="shared" si="9"/>
        <v>866709</v>
      </c>
      <c r="E43" s="132">
        <f t="shared" si="9"/>
        <v>877724</v>
      </c>
      <c r="F43" s="132">
        <f t="shared" si="9"/>
        <v>303334</v>
      </c>
      <c r="G43" s="132">
        <f t="shared" si="9"/>
        <v>277084</v>
      </c>
      <c r="H43" s="132">
        <f t="shared" si="9"/>
        <v>280014</v>
      </c>
      <c r="I43" s="132">
        <f t="shared" si="9"/>
        <v>653500</v>
      </c>
      <c r="J43" s="132">
        <f t="shared" si="9"/>
        <v>600702</v>
      </c>
      <c r="K43" s="132">
        <f t="shared" si="9"/>
        <v>690028</v>
      </c>
      <c r="L43" s="132">
        <f t="shared" si="9"/>
        <v>463581</v>
      </c>
      <c r="M43" s="132">
        <f t="shared" si="9"/>
        <v>63683</v>
      </c>
      <c r="N43" s="132">
        <f t="shared" si="9"/>
        <v>104483</v>
      </c>
      <c r="O43" s="132">
        <f t="shared" si="9"/>
        <v>227996</v>
      </c>
      <c r="P43" s="157">
        <f t="shared" si="9"/>
        <v>317550</v>
      </c>
      <c r="Q43" s="157">
        <f t="shared" si="9"/>
        <v>319811</v>
      </c>
      <c r="R43" s="158">
        <f t="shared" si="9"/>
        <v>2633348</v>
      </c>
      <c r="S43" s="159">
        <f t="shared" si="9"/>
        <v>2125728</v>
      </c>
      <c r="T43" s="159">
        <f t="shared" si="9"/>
        <v>2272060</v>
      </c>
      <c r="U43" s="160">
        <f t="shared" si="9"/>
        <v>139225</v>
      </c>
      <c r="V43" s="132">
        <f t="shared" si="9"/>
        <v>132265</v>
      </c>
      <c r="W43" s="132">
        <f t="shared" si="9"/>
        <v>196209</v>
      </c>
      <c r="X43" s="132">
        <f t="shared" si="9"/>
        <v>18200</v>
      </c>
      <c r="Y43" s="132">
        <f t="shared" si="9"/>
        <v>0</v>
      </c>
      <c r="Z43" s="132">
        <f t="shared" si="9"/>
        <v>9257</v>
      </c>
      <c r="AA43" s="132">
        <f t="shared" si="9"/>
        <v>0</v>
      </c>
      <c r="AB43" s="132">
        <f t="shared" si="9"/>
        <v>442350</v>
      </c>
      <c r="AC43" s="132">
        <f t="shared" si="9"/>
        <v>380350</v>
      </c>
      <c r="AD43" s="132">
        <f t="shared" si="9"/>
        <v>56453</v>
      </c>
      <c r="AE43" s="157">
        <f t="shared" si="9"/>
        <v>243543</v>
      </c>
      <c r="AF43" s="157">
        <f t="shared" si="9"/>
        <v>243543</v>
      </c>
      <c r="AG43" s="158">
        <f t="shared" si="9"/>
        <v>2847226</v>
      </c>
      <c r="AH43" s="161">
        <f t="shared" si="9"/>
        <v>2943886</v>
      </c>
      <c r="AI43" s="161">
        <f t="shared" si="9"/>
        <v>3101419</v>
      </c>
      <c r="AJ43" s="162">
        <f t="shared" si="9"/>
        <v>4473027</v>
      </c>
      <c r="AK43" s="163"/>
    </row>
    <row r="44" spans="1:37" ht="36.75" customHeight="1">
      <c r="A44" s="95"/>
      <c r="B44" s="164" t="s">
        <v>112</v>
      </c>
      <c r="C44" s="165"/>
      <c r="D44" s="165"/>
      <c r="E44" s="165"/>
      <c r="F44" s="165"/>
      <c r="G44" s="165"/>
      <c r="H44" s="165"/>
      <c r="I44" s="165"/>
      <c r="J44" s="165"/>
      <c r="K44" s="165"/>
      <c r="L44" s="165">
        <f>L39</f>
        <v>393964</v>
      </c>
      <c r="M44" s="165">
        <f>M39</f>
        <v>0</v>
      </c>
      <c r="N44" s="165">
        <f>N39</f>
        <v>35809</v>
      </c>
      <c r="O44" s="165"/>
      <c r="P44" s="166"/>
      <c r="Q44" s="166"/>
      <c r="R44" s="134">
        <f>C44+F44+I44+L44+O44</f>
        <v>393964</v>
      </c>
      <c r="S44" s="135">
        <f>D44+G44+J44+M44+P44</f>
        <v>0</v>
      </c>
      <c r="T44" s="135">
        <f>E44+H44+K44+N44+Q44</f>
        <v>35809</v>
      </c>
      <c r="U44" s="167"/>
      <c r="V44" s="168"/>
      <c r="W44" s="168"/>
      <c r="X44" s="168"/>
      <c r="Y44" s="168"/>
      <c r="Z44" s="168"/>
      <c r="AA44" s="168"/>
      <c r="AB44" s="168"/>
      <c r="AC44" s="168"/>
      <c r="AD44" s="165"/>
      <c r="AE44" s="169"/>
      <c r="AF44" s="170"/>
      <c r="AG44" s="118">
        <f>R44+AD44+U44+X44</f>
        <v>393964</v>
      </c>
      <c r="AH44" s="81">
        <f>S44+AE44+V44+Y44</f>
        <v>0</v>
      </c>
      <c r="AI44" s="81">
        <f>T44+AF44+W44+Z44</f>
        <v>35809</v>
      </c>
      <c r="AJ44" s="171">
        <v>796800</v>
      </c>
      <c r="AK44" s="172"/>
    </row>
    <row r="45" spans="1:37" ht="25.5" customHeight="1">
      <c r="A45" s="95"/>
      <c r="B45" s="173" t="s">
        <v>113</v>
      </c>
      <c r="C45" s="174">
        <f aca="true" t="shared" si="10" ref="C45:AJ45">C43-C44</f>
        <v>984937</v>
      </c>
      <c r="D45" s="174">
        <f t="shared" si="10"/>
        <v>866709</v>
      </c>
      <c r="E45" s="174">
        <f t="shared" si="10"/>
        <v>877724</v>
      </c>
      <c r="F45" s="174">
        <f t="shared" si="10"/>
        <v>303334</v>
      </c>
      <c r="G45" s="174">
        <f t="shared" si="10"/>
        <v>277084</v>
      </c>
      <c r="H45" s="174">
        <f t="shared" si="10"/>
        <v>280014</v>
      </c>
      <c r="I45" s="174">
        <f t="shared" si="10"/>
        <v>653500</v>
      </c>
      <c r="J45" s="174">
        <f t="shared" si="10"/>
        <v>600702</v>
      </c>
      <c r="K45" s="174">
        <f t="shared" si="10"/>
        <v>690028</v>
      </c>
      <c r="L45" s="174">
        <f t="shared" si="10"/>
        <v>69617</v>
      </c>
      <c r="M45" s="174">
        <f t="shared" si="10"/>
        <v>63683</v>
      </c>
      <c r="N45" s="174">
        <f t="shared" si="10"/>
        <v>68674</v>
      </c>
      <c r="O45" s="174">
        <f t="shared" si="10"/>
        <v>227996</v>
      </c>
      <c r="P45" s="175">
        <f t="shared" si="10"/>
        <v>317550</v>
      </c>
      <c r="Q45" s="175">
        <f t="shared" si="10"/>
        <v>319811</v>
      </c>
      <c r="R45" s="176">
        <f t="shared" si="10"/>
        <v>2239384</v>
      </c>
      <c r="S45" s="177">
        <f t="shared" si="10"/>
        <v>2125728</v>
      </c>
      <c r="T45" s="177">
        <f t="shared" si="10"/>
        <v>2236251</v>
      </c>
      <c r="U45" s="178">
        <f t="shared" si="10"/>
        <v>139225</v>
      </c>
      <c r="V45" s="174">
        <f t="shared" si="10"/>
        <v>132265</v>
      </c>
      <c r="W45" s="174">
        <f t="shared" si="10"/>
        <v>196209</v>
      </c>
      <c r="X45" s="174">
        <f t="shared" si="10"/>
        <v>18200</v>
      </c>
      <c r="Y45" s="174">
        <f t="shared" si="10"/>
        <v>0</v>
      </c>
      <c r="Z45" s="174">
        <f t="shared" si="10"/>
        <v>9257</v>
      </c>
      <c r="AA45" s="174">
        <f t="shared" si="10"/>
        <v>0</v>
      </c>
      <c r="AB45" s="174">
        <f t="shared" si="10"/>
        <v>442350</v>
      </c>
      <c r="AC45" s="174">
        <f t="shared" si="10"/>
        <v>380350</v>
      </c>
      <c r="AD45" s="174">
        <f t="shared" si="10"/>
        <v>56453</v>
      </c>
      <c r="AE45" s="179">
        <f t="shared" si="10"/>
        <v>243543</v>
      </c>
      <c r="AF45" s="180">
        <f t="shared" si="10"/>
        <v>243543</v>
      </c>
      <c r="AG45" s="176">
        <f t="shared" si="10"/>
        <v>2453262</v>
      </c>
      <c r="AH45" s="181">
        <f t="shared" si="10"/>
        <v>2943886</v>
      </c>
      <c r="AI45" s="181">
        <f t="shared" si="10"/>
        <v>3065610</v>
      </c>
      <c r="AJ45" s="181">
        <f t="shared" si="10"/>
        <v>3676227</v>
      </c>
      <c r="AK45" s="172"/>
    </row>
    <row r="46" spans="2:37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21:37" ht="12.75"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ht="12.75">
      <c r="AF48" s="3"/>
    </row>
  </sheetData>
  <mergeCells count="14">
    <mergeCell ref="AJ5:AJ6"/>
    <mergeCell ref="X5:Z5"/>
    <mergeCell ref="AA5:AC5"/>
    <mergeCell ref="AD5:AF5"/>
    <mergeCell ref="AG5:AI5"/>
    <mergeCell ref="B2:U2"/>
    <mergeCell ref="A5:A6"/>
    <mergeCell ref="C5:E5"/>
    <mergeCell ref="F5:H5"/>
    <mergeCell ref="I5:K5"/>
    <mergeCell ref="L5:N5"/>
    <mergeCell ref="O5:Q5"/>
    <mergeCell ref="R5:T5"/>
    <mergeCell ref="U5:W5"/>
  </mergeCells>
  <printOptions/>
  <pageMargins left="0" right="0" top="1.1701388888888888" bottom="0.39375" header="0.5118055555555556" footer="0.5118055555555556"/>
  <pageSetup horizontalDpi="300" verticalDpi="300" orientation="landscape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7">
      <selection activeCell="D20" sqref="D20"/>
    </sheetView>
  </sheetViews>
  <sheetFormatPr defaultColWidth="9.00390625" defaultRowHeight="12.75"/>
  <cols>
    <col min="1" max="1" width="9.375" style="0" customWidth="1"/>
    <col min="2" max="2" width="32.625" style="0" customWidth="1"/>
    <col min="3" max="3" width="10.00390625" style="0" customWidth="1"/>
    <col min="4" max="4" width="11.125" style="0" customWidth="1"/>
    <col min="5" max="5" width="10.125" style="0" customWidth="1"/>
  </cols>
  <sheetData>
    <row r="1" spans="3:4" ht="12.75">
      <c r="C1" s="566" t="s">
        <v>114</v>
      </c>
      <c r="D1" s="566"/>
    </row>
    <row r="3" spans="1:4" ht="12.75">
      <c r="A3" s="568" t="s">
        <v>115</v>
      </c>
      <c r="B3" s="568"/>
      <c r="C3" s="568"/>
      <c r="D3" s="568"/>
    </row>
    <row r="4" spans="1:4" ht="12.75">
      <c r="A4" s="568" t="s">
        <v>116</v>
      </c>
      <c r="B4" s="568"/>
      <c r="C4" s="568"/>
      <c r="D4" s="568"/>
    </row>
    <row r="5" spans="1:4" ht="12.75">
      <c r="A5" s="568" t="s">
        <v>117</v>
      </c>
      <c r="B5" s="568"/>
      <c r="C5" s="568"/>
      <c r="D5" s="568"/>
    </row>
    <row r="7" spans="2:6" ht="26.25">
      <c r="B7" s="182" t="s">
        <v>118</v>
      </c>
      <c r="C7" s="183" t="s">
        <v>119</v>
      </c>
      <c r="D7" s="183" t="s">
        <v>120</v>
      </c>
      <c r="E7" s="183" t="s">
        <v>121</v>
      </c>
      <c r="F7" s="184" t="s">
        <v>122</v>
      </c>
    </row>
    <row r="8" spans="2:6" ht="12.75">
      <c r="B8" s="185" t="s">
        <v>123</v>
      </c>
      <c r="C8" s="186">
        <v>308737</v>
      </c>
      <c r="D8" s="186">
        <v>321847</v>
      </c>
      <c r="E8" s="186">
        <v>301200</v>
      </c>
      <c r="F8" s="187">
        <v>301900</v>
      </c>
    </row>
    <row r="9" spans="2:6" ht="12.75">
      <c r="B9" s="188" t="s">
        <v>124</v>
      </c>
      <c r="C9" s="189">
        <v>300746</v>
      </c>
      <c r="D9" s="189">
        <v>306546</v>
      </c>
      <c r="E9" s="189">
        <v>305200</v>
      </c>
      <c r="F9" s="190">
        <v>306400</v>
      </c>
    </row>
    <row r="10" spans="2:6" ht="12.75">
      <c r="B10" s="188" t="s">
        <v>125</v>
      </c>
      <c r="C10" s="189">
        <v>718805</v>
      </c>
      <c r="D10" s="189">
        <v>754835</v>
      </c>
      <c r="E10" s="189">
        <v>726500</v>
      </c>
      <c r="F10" s="190">
        <v>728300</v>
      </c>
    </row>
    <row r="11" spans="2:6" ht="12.75">
      <c r="B11" s="188" t="s">
        <v>126</v>
      </c>
      <c r="C11" s="189">
        <v>17000</v>
      </c>
      <c r="D11" s="189">
        <v>17065</v>
      </c>
      <c r="E11" s="189">
        <v>19700</v>
      </c>
      <c r="F11" s="190">
        <v>19900</v>
      </c>
    </row>
    <row r="12" spans="2:6" ht="12.75">
      <c r="B12" s="188" t="s">
        <v>127</v>
      </c>
      <c r="C12" s="189">
        <v>486050</v>
      </c>
      <c r="D12" s="189">
        <v>495149</v>
      </c>
      <c r="E12" s="189">
        <v>490500</v>
      </c>
      <c r="F12" s="190">
        <v>493600</v>
      </c>
    </row>
    <row r="13" spans="2:6" ht="12.75">
      <c r="B13" s="188" t="s">
        <v>128</v>
      </c>
      <c r="C13" s="189">
        <v>450</v>
      </c>
      <c r="D13" s="189">
        <v>450</v>
      </c>
      <c r="E13" s="189">
        <v>400</v>
      </c>
      <c r="F13" s="190">
        <v>450</v>
      </c>
    </row>
    <row r="14" spans="2:6" ht="12.75">
      <c r="B14" s="188" t="s">
        <v>129</v>
      </c>
      <c r="C14" s="189">
        <v>28870</v>
      </c>
      <c r="D14" s="189">
        <v>28870</v>
      </c>
      <c r="E14" s="189">
        <v>49000</v>
      </c>
      <c r="F14" s="190">
        <v>48000</v>
      </c>
    </row>
    <row r="15" spans="2:6" ht="12.75">
      <c r="B15" s="191" t="s">
        <v>130</v>
      </c>
      <c r="C15" s="192">
        <v>2050</v>
      </c>
      <c r="D15" s="192">
        <v>59670</v>
      </c>
      <c r="E15" s="192">
        <v>1000</v>
      </c>
      <c r="F15" s="193">
        <v>1500</v>
      </c>
    </row>
    <row r="16" spans="2:6" ht="12.75">
      <c r="B16" s="194" t="s">
        <v>131</v>
      </c>
      <c r="C16" s="195">
        <f>SUM(C8:C15)</f>
        <v>1862708</v>
      </c>
      <c r="D16" s="195">
        <f>SUM(D8:D15)</f>
        <v>1984432</v>
      </c>
      <c r="E16" s="195">
        <f>SUM(E8:E15)</f>
        <v>1893500</v>
      </c>
      <c r="F16" s="196">
        <f>SUM(F8:F15)</f>
        <v>1900050</v>
      </c>
    </row>
    <row r="17" spans="2:6" ht="12.75">
      <c r="B17" s="185" t="s">
        <v>132</v>
      </c>
      <c r="C17" s="186">
        <v>866709</v>
      </c>
      <c r="D17" s="186">
        <v>877724</v>
      </c>
      <c r="E17" s="186">
        <v>874700</v>
      </c>
      <c r="F17" s="187">
        <v>887500</v>
      </c>
    </row>
    <row r="18" spans="2:6" ht="12.75">
      <c r="B18" s="188" t="s">
        <v>133</v>
      </c>
      <c r="C18" s="189">
        <v>277084</v>
      </c>
      <c r="D18" s="189">
        <v>280014</v>
      </c>
      <c r="E18" s="189">
        <v>273510</v>
      </c>
      <c r="F18" s="190">
        <v>274400</v>
      </c>
    </row>
    <row r="19" spans="2:6" ht="12.75">
      <c r="B19" s="188" t="s">
        <v>134</v>
      </c>
      <c r="C19" s="189">
        <v>547131</v>
      </c>
      <c r="D19" s="189">
        <v>636457</v>
      </c>
      <c r="E19" s="189">
        <v>568300</v>
      </c>
      <c r="F19" s="190">
        <v>569780</v>
      </c>
    </row>
    <row r="20" spans="2:6" ht="12.75">
      <c r="B20" s="188" t="s">
        <v>135</v>
      </c>
      <c r="C20" s="189">
        <v>18025</v>
      </c>
      <c r="D20" s="189">
        <v>18475</v>
      </c>
      <c r="E20" s="189">
        <v>14770</v>
      </c>
      <c r="F20" s="190">
        <v>15510</v>
      </c>
    </row>
    <row r="21" spans="2:6" ht="12.75">
      <c r="B21" s="188" t="s">
        <v>136</v>
      </c>
      <c r="C21" s="189">
        <v>19800</v>
      </c>
      <c r="D21" s="189">
        <v>20846</v>
      </c>
      <c r="E21" s="189">
        <v>12120</v>
      </c>
      <c r="F21" s="190">
        <v>17160</v>
      </c>
    </row>
    <row r="22" spans="2:6" ht="12.75">
      <c r="B22" s="188" t="s">
        <v>137</v>
      </c>
      <c r="C22" s="189">
        <v>25858</v>
      </c>
      <c r="D22" s="189">
        <v>29353</v>
      </c>
      <c r="E22" s="189">
        <v>24900</v>
      </c>
      <c r="F22" s="190">
        <v>25600</v>
      </c>
    </row>
    <row r="23" spans="2:6" ht="12.75">
      <c r="B23" s="188" t="s">
        <v>138</v>
      </c>
      <c r="C23" s="189">
        <v>0</v>
      </c>
      <c r="D23" s="189">
        <v>0</v>
      </c>
      <c r="E23" s="189">
        <v>500</v>
      </c>
      <c r="F23" s="190">
        <v>500</v>
      </c>
    </row>
    <row r="24" spans="2:6" ht="12.75">
      <c r="B24" s="188" t="s">
        <v>139</v>
      </c>
      <c r="C24" s="189">
        <v>317000</v>
      </c>
      <c r="D24" s="189">
        <v>317000</v>
      </c>
      <c r="E24" s="189">
        <v>49000</v>
      </c>
      <c r="F24" s="190">
        <v>48000</v>
      </c>
    </row>
    <row r="25" spans="2:6" ht="12.75">
      <c r="B25" s="188" t="s">
        <v>140</v>
      </c>
      <c r="C25" s="189">
        <v>9500</v>
      </c>
      <c r="D25" s="189">
        <v>9500</v>
      </c>
      <c r="E25" s="189">
        <v>9000</v>
      </c>
      <c r="F25" s="190">
        <v>9200</v>
      </c>
    </row>
    <row r="26" spans="2:6" ht="12.75">
      <c r="B26" s="191" t="s">
        <v>141</v>
      </c>
      <c r="C26" s="192">
        <v>550</v>
      </c>
      <c r="D26" s="192">
        <v>2811</v>
      </c>
      <c r="E26" s="192">
        <v>1000</v>
      </c>
      <c r="F26" s="193">
        <v>1000</v>
      </c>
    </row>
    <row r="27" spans="2:6" ht="12.75">
      <c r="B27" s="194" t="s">
        <v>142</v>
      </c>
      <c r="C27" s="195">
        <f>SUM(C17:C26)</f>
        <v>2081657</v>
      </c>
      <c r="D27" s="195">
        <f>SUM(D17:D26)</f>
        <v>2192180</v>
      </c>
      <c r="E27" s="195">
        <f>SUM(E17:E26)</f>
        <v>1827800</v>
      </c>
      <c r="F27" s="196">
        <f>SUM(F17:F26)</f>
        <v>1848650</v>
      </c>
    </row>
    <row r="28" spans="2:6" ht="12.75">
      <c r="B28" s="185" t="s">
        <v>143</v>
      </c>
      <c r="C28" s="186">
        <v>65500</v>
      </c>
      <c r="D28" s="186">
        <v>65500</v>
      </c>
      <c r="E28" s="186">
        <v>12000</v>
      </c>
      <c r="F28" s="187">
        <v>13700</v>
      </c>
    </row>
    <row r="29" spans="2:6" ht="12.75">
      <c r="B29" s="197" t="s">
        <v>144</v>
      </c>
      <c r="C29" s="198"/>
      <c r="D29" s="198"/>
      <c r="E29" s="198">
        <v>22000</v>
      </c>
      <c r="F29" s="199">
        <v>24000</v>
      </c>
    </row>
    <row r="30" spans="2:6" ht="12.75">
      <c r="B30" s="188" t="s">
        <v>145</v>
      </c>
      <c r="C30" s="189">
        <v>6000</v>
      </c>
      <c r="D30" s="189">
        <v>6000</v>
      </c>
      <c r="E30" s="189">
        <v>17000</v>
      </c>
      <c r="F30" s="190">
        <v>11000</v>
      </c>
    </row>
    <row r="31" spans="2:6" ht="12.75">
      <c r="B31" s="188" t="s">
        <v>146</v>
      </c>
      <c r="C31" s="189">
        <v>9678</v>
      </c>
      <c r="D31" s="189">
        <v>9678</v>
      </c>
      <c r="E31" s="189">
        <v>0</v>
      </c>
      <c r="F31" s="190">
        <v>0</v>
      </c>
    </row>
    <row r="32" spans="2:6" ht="12.75">
      <c r="B32" s="188" t="s">
        <v>147</v>
      </c>
      <c r="C32" s="189"/>
      <c r="D32" s="189"/>
      <c r="E32" s="189">
        <v>0</v>
      </c>
      <c r="F32" s="190">
        <v>0</v>
      </c>
    </row>
    <row r="33" spans="2:6" ht="12.75">
      <c r="B33" s="188" t="s">
        <v>148</v>
      </c>
      <c r="C33" s="189"/>
      <c r="D33" s="189"/>
      <c r="E33" s="189">
        <v>0</v>
      </c>
      <c r="F33" s="190">
        <v>0</v>
      </c>
    </row>
    <row r="34" spans="2:6" ht="12.75">
      <c r="B34" s="188" t="s">
        <v>130</v>
      </c>
      <c r="C34" s="189">
        <v>0</v>
      </c>
      <c r="D34" s="189">
        <v>0</v>
      </c>
      <c r="E34" s="189">
        <v>0</v>
      </c>
      <c r="F34" s="190">
        <v>0</v>
      </c>
    </row>
    <row r="35" spans="2:6" ht="12.75">
      <c r="B35" s="188" t="s">
        <v>41</v>
      </c>
      <c r="C35" s="189">
        <v>1000000</v>
      </c>
      <c r="D35" s="189">
        <v>1000000</v>
      </c>
      <c r="E35" s="189">
        <v>0</v>
      </c>
      <c r="F35" s="190">
        <v>0</v>
      </c>
    </row>
    <row r="36" spans="2:6" ht="12.75">
      <c r="B36" s="194" t="s">
        <v>149</v>
      </c>
      <c r="C36" s="195">
        <f>SUM(C28:C35)</f>
        <v>1081178</v>
      </c>
      <c r="D36" s="195">
        <f>SUM(D28:D35)</f>
        <v>1081178</v>
      </c>
      <c r="E36" s="195">
        <f>SUM(E28:E35)</f>
        <v>51000</v>
      </c>
      <c r="F36" s="195">
        <f>SUM(F28:F35)</f>
        <v>48700</v>
      </c>
    </row>
    <row r="37" spans="2:6" ht="12.75">
      <c r="B37" s="185" t="s">
        <v>28</v>
      </c>
      <c r="C37" s="186">
        <v>112782</v>
      </c>
      <c r="D37" s="186">
        <v>176726</v>
      </c>
      <c r="E37" s="186">
        <v>55000</v>
      </c>
      <c r="F37" s="187">
        <v>30000</v>
      </c>
    </row>
    <row r="38" spans="2:6" ht="12.75">
      <c r="B38" s="197" t="s">
        <v>26</v>
      </c>
      <c r="C38" s="198">
        <v>19483</v>
      </c>
      <c r="D38" s="198">
        <v>19483</v>
      </c>
      <c r="E38" s="198">
        <v>12000</v>
      </c>
      <c r="F38" s="199">
        <v>18000</v>
      </c>
    </row>
    <row r="39" spans="2:6" ht="12.75">
      <c r="B39" s="197" t="s">
        <v>150</v>
      </c>
      <c r="C39" s="198"/>
      <c r="D39" s="198">
        <v>9257</v>
      </c>
      <c r="E39" s="198"/>
      <c r="F39" s="199">
        <v>0</v>
      </c>
    </row>
    <row r="40" spans="2:6" ht="12.75">
      <c r="B40" s="197" t="s">
        <v>151</v>
      </c>
      <c r="C40" s="198"/>
      <c r="D40" s="198"/>
      <c r="E40" s="198"/>
      <c r="F40" s="199"/>
    </row>
    <row r="41" spans="2:6" ht="12.75">
      <c r="B41" s="197" t="s">
        <v>36</v>
      </c>
      <c r="C41" s="198">
        <v>150</v>
      </c>
      <c r="D41" s="198">
        <v>150</v>
      </c>
      <c r="E41" s="198"/>
      <c r="F41" s="199"/>
    </row>
    <row r="42" spans="2:6" ht="12.75">
      <c r="B42" s="197" t="s">
        <v>152</v>
      </c>
      <c r="C42" s="198">
        <v>442200</v>
      </c>
      <c r="D42" s="198">
        <v>380200</v>
      </c>
      <c r="E42" s="198"/>
      <c r="F42" s="199"/>
    </row>
    <row r="43" spans="2:6" ht="12.75">
      <c r="B43" s="188" t="s">
        <v>153</v>
      </c>
      <c r="C43" s="189">
        <v>243543</v>
      </c>
      <c r="D43" s="189">
        <v>243543</v>
      </c>
      <c r="E43" s="189"/>
      <c r="F43" s="190"/>
    </row>
    <row r="44" spans="2:6" ht="12.75">
      <c r="B44" s="191" t="s">
        <v>154</v>
      </c>
      <c r="C44" s="192">
        <v>44071</v>
      </c>
      <c r="D44" s="192">
        <v>44071</v>
      </c>
      <c r="E44" s="192">
        <v>49700</v>
      </c>
      <c r="F44" s="193">
        <v>52100</v>
      </c>
    </row>
    <row r="45" spans="2:6" ht="12.75">
      <c r="B45" s="194" t="s">
        <v>155</v>
      </c>
      <c r="C45" s="195">
        <f>SUM(C37:C44)</f>
        <v>862229</v>
      </c>
      <c r="D45" s="195">
        <f>SUM(D37:D44)</f>
        <v>873430</v>
      </c>
      <c r="E45" s="195">
        <f>SUM(E37:E44)</f>
        <v>116700</v>
      </c>
      <c r="F45" s="196">
        <f>SUM(F37:F44)</f>
        <v>100100</v>
      </c>
    </row>
    <row r="46" spans="2:6" ht="12.75">
      <c r="B46" s="200" t="s">
        <v>156</v>
      </c>
      <c r="C46" s="201">
        <f>C16+C36</f>
        <v>2943886</v>
      </c>
      <c r="D46" s="201">
        <f>D16+D36</f>
        <v>3065610</v>
      </c>
      <c r="E46" s="201">
        <f>E16+E36</f>
        <v>1944500</v>
      </c>
      <c r="F46" s="202">
        <f>F16+F36</f>
        <v>1948750</v>
      </c>
    </row>
    <row r="47" spans="2:6" ht="12.75">
      <c r="B47" s="200" t="s">
        <v>157</v>
      </c>
      <c r="C47" s="201">
        <f>C27+C45</f>
        <v>2943886</v>
      </c>
      <c r="D47" s="201">
        <f>D27+D45</f>
        <v>3065610</v>
      </c>
      <c r="E47" s="201">
        <f>E27+E45</f>
        <v>1944500</v>
      </c>
      <c r="F47" s="202">
        <f>F27+F45</f>
        <v>1948750</v>
      </c>
    </row>
  </sheetData>
  <mergeCells count="4">
    <mergeCell ref="C1:D1"/>
    <mergeCell ref="A3:D3"/>
    <mergeCell ref="A4:D4"/>
    <mergeCell ref="A5:D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46"/>
  <sheetViews>
    <sheetView workbookViewId="0" topLeftCell="F1">
      <selection activeCell="AO22" sqref="AO22"/>
    </sheetView>
  </sheetViews>
  <sheetFormatPr defaultColWidth="9.00390625" defaultRowHeight="12.75"/>
  <cols>
    <col min="1" max="1" width="4.875" style="0" customWidth="1"/>
    <col min="2" max="2" width="14.375" style="0" customWidth="1"/>
    <col min="3" max="16" width="6.375" style="0" customWidth="1"/>
    <col min="17" max="17" width="6.125" style="0" customWidth="1"/>
    <col min="18" max="28" width="6.375" style="0" customWidth="1"/>
    <col min="29" max="41" width="6.75390625" style="0" customWidth="1"/>
    <col min="42" max="42" width="6.375" style="0" customWidth="1"/>
  </cols>
  <sheetData>
    <row r="1" spans="2:38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203"/>
      <c r="X1" s="203"/>
      <c r="Y1" s="203"/>
      <c r="Z1" s="203"/>
      <c r="AA1" s="203"/>
      <c r="AB1" s="203"/>
      <c r="AC1" s="203"/>
      <c r="AD1" s="4"/>
      <c r="AE1" s="4"/>
      <c r="AL1" t="s">
        <v>158</v>
      </c>
    </row>
    <row r="2" spans="2:31" ht="12.75">
      <c r="B2" s="568" t="s">
        <v>159</v>
      </c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48"/>
      <c r="Y2" s="48"/>
      <c r="Z2" s="48"/>
      <c r="AA2" s="48"/>
      <c r="AB2" s="48"/>
      <c r="AC2" s="4"/>
      <c r="AD2" s="4"/>
      <c r="AE2" s="4"/>
    </row>
    <row r="3" spans="2:31" ht="12.75"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4"/>
      <c r="AD3" s="4"/>
      <c r="AE3" s="4"/>
    </row>
    <row r="4" spans="2:41" ht="11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D4" s="4"/>
      <c r="AE4" s="4"/>
      <c r="AO4" s="4" t="s">
        <v>160</v>
      </c>
    </row>
    <row r="5" spans="2:31" ht="12.75" hidden="1">
      <c r="B5" s="4"/>
      <c r="C5" s="578" t="s">
        <v>161</v>
      </c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205"/>
      <c r="Y5" s="205"/>
      <c r="Z5" s="205"/>
      <c r="AA5" s="205"/>
      <c r="AB5" s="205"/>
      <c r="AC5" s="4"/>
      <c r="AD5" s="4"/>
      <c r="AE5" s="4"/>
    </row>
    <row r="6" spans="1:42" ht="30.75" customHeight="1">
      <c r="A6" s="59"/>
      <c r="B6" s="206"/>
      <c r="C6" s="579" t="s">
        <v>162</v>
      </c>
      <c r="D6" s="579"/>
      <c r="E6" s="579"/>
      <c r="F6" s="579" t="s">
        <v>163</v>
      </c>
      <c r="G6" s="579"/>
      <c r="H6" s="579"/>
      <c r="I6" s="579" t="s">
        <v>164</v>
      </c>
      <c r="J6" s="579"/>
      <c r="K6" s="579"/>
      <c r="L6" s="579" t="s">
        <v>165</v>
      </c>
      <c r="M6" s="579"/>
      <c r="N6" s="579"/>
      <c r="O6" s="579" t="s">
        <v>166</v>
      </c>
      <c r="P6" s="579"/>
      <c r="Q6" s="579"/>
      <c r="R6" s="579" t="s">
        <v>167</v>
      </c>
      <c r="S6" s="579"/>
      <c r="T6" s="579"/>
      <c r="U6" s="579" t="s">
        <v>168</v>
      </c>
      <c r="V6" s="579"/>
      <c r="W6" s="579"/>
      <c r="X6" s="580" t="s">
        <v>169</v>
      </c>
      <c r="Y6" s="580"/>
      <c r="Z6" s="580"/>
      <c r="AA6" s="581" t="s">
        <v>170</v>
      </c>
      <c r="AB6" s="581"/>
      <c r="AC6" s="581"/>
      <c r="AD6" s="582" t="s">
        <v>171</v>
      </c>
      <c r="AE6" s="582"/>
      <c r="AF6" s="582"/>
      <c r="AG6" s="583" t="s">
        <v>172</v>
      </c>
      <c r="AH6" s="583"/>
      <c r="AI6" s="583"/>
      <c r="AJ6" s="583" t="s">
        <v>173</v>
      </c>
      <c r="AK6" s="583"/>
      <c r="AL6" s="583"/>
      <c r="AM6" s="583" t="s">
        <v>174</v>
      </c>
      <c r="AN6" s="583"/>
      <c r="AO6" s="583"/>
      <c r="AP6" s="4"/>
    </row>
    <row r="7" spans="1:254" s="215" customFormat="1" ht="18.75">
      <c r="A7" s="208"/>
      <c r="B7" s="206"/>
      <c r="C7" s="209" t="s">
        <v>77</v>
      </c>
      <c r="D7" s="209" t="s">
        <v>78</v>
      </c>
      <c r="E7" s="209" t="s">
        <v>79</v>
      </c>
      <c r="F7" s="209" t="s">
        <v>77</v>
      </c>
      <c r="G7" s="209" t="s">
        <v>78</v>
      </c>
      <c r="H7" s="209" t="s">
        <v>79</v>
      </c>
      <c r="I7" s="209" t="s">
        <v>77</v>
      </c>
      <c r="J7" s="209" t="s">
        <v>78</v>
      </c>
      <c r="K7" s="209" t="s">
        <v>79</v>
      </c>
      <c r="L7" s="209" t="s">
        <v>77</v>
      </c>
      <c r="M7" s="209" t="s">
        <v>78</v>
      </c>
      <c r="N7" s="209" t="s">
        <v>79</v>
      </c>
      <c r="O7" s="209" t="s">
        <v>77</v>
      </c>
      <c r="P7" s="209" t="s">
        <v>78</v>
      </c>
      <c r="Q7" s="209" t="s">
        <v>79</v>
      </c>
      <c r="R7" s="209" t="s">
        <v>77</v>
      </c>
      <c r="S7" s="209" t="s">
        <v>78</v>
      </c>
      <c r="T7" s="209" t="s">
        <v>79</v>
      </c>
      <c r="U7" s="209" t="s">
        <v>77</v>
      </c>
      <c r="V7" s="209" t="s">
        <v>78</v>
      </c>
      <c r="W7" s="209" t="s">
        <v>79</v>
      </c>
      <c r="X7" s="209" t="s">
        <v>77</v>
      </c>
      <c r="Y7" s="209" t="s">
        <v>78</v>
      </c>
      <c r="Z7" s="210" t="s">
        <v>79</v>
      </c>
      <c r="AA7" s="211" t="s">
        <v>77</v>
      </c>
      <c r="AB7" s="207" t="s">
        <v>78</v>
      </c>
      <c r="AC7" s="212" t="s">
        <v>79</v>
      </c>
      <c r="AD7" s="211" t="s">
        <v>77</v>
      </c>
      <c r="AE7" s="207" t="s">
        <v>78</v>
      </c>
      <c r="AF7" s="212" t="s">
        <v>79</v>
      </c>
      <c r="AG7" s="213" t="s">
        <v>77</v>
      </c>
      <c r="AH7" s="209" t="s">
        <v>78</v>
      </c>
      <c r="AI7" s="209" t="s">
        <v>79</v>
      </c>
      <c r="AJ7" s="209" t="s">
        <v>77</v>
      </c>
      <c r="AK7" s="209" t="s">
        <v>78</v>
      </c>
      <c r="AL7" s="209" t="s">
        <v>79</v>
      </c>
      <c r="AM7" s="209" t="s">
        <v>77</v>
      </c>
      <c r="AN7" s="209" t="s">
        <v>78</v>
      </c>
      <c r="AO7" s="214" t="s">
        <v>79</v>
      </c>
      <c r="IT7"/>
    </row>
    <row r="8" spans="1:42" ht="12.75">
      <c r="A8" s="59"/>
      <c r="B8" s="20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7"/>
      <c r="X8" s="217"/>
      <c r="Y8" s="217"/>
      <c r="Z8" s="217"/>
      <c r="AA8" s="218"/>
      <c r="AB8" s="218"/>
      <c r="AC8" s="218"/>
      <c r="AD8" s="218"/>
      <c r="AE8" s="218"/>
      <c r="AF8" s="218"/>
      <c r="AG8" s="219"/>
      <c r="AH8" s="220"/>
      <c r="AI8" s="220"/>
      <c r="AJ8" s="221"/>
      <c r="AK8" s="222"/>
      <c r="AL8" s="219"/>
      <c r="AM8" s="221"/>
      <c r="AN8" s="216"/>
      <c r="AO8" s="223"/>
      <c r="AP8" s="4"/>
    </row>
    <row r="9" spans="1:42" ht="12.75">
      <c r="A9" s="70" t="s">
        <v>80</v>
      </c>
      <c r="B9" s="224" t="s">
        <v>81</v>
      </c>
      <c r="C9" s="225">
        <v>40650</v>
      </c>
      <c r="D9" s="225">
        <v>30970</v>
      </c>
      <c r="E9" s="225">
        <v>30970</v>
      </c>
      <c r="F9" s="225"/>
      <c r="G9" s="225"/>
      <c r="H9" s="225"/>
      <c r="I9" s="225">
        <v>587125</v>
      </c>
      <c r="J9" s="225">
        <v>434666</v>
      </c>
      <c r="K9" s="225">
        <v>434666</v>
      </c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6"/>
      <c r="X9" s="225">
        <v>2607</v>
      </c>
      <c r="Y9" s="227"/>
      <c r="Z9" s="228">
        <v>13348</v>
      </c>
      <c r="AA9" s="225"/>
      <c r="AB9" s="225"/>
      <c r="AC9" s="225"/>
      <c r="AD9" s="229">
        <f>C9+F9+I9+L9+O9+R9+U9+X9+AA9</f>
        <v>630382</v>
      </c>
      <c r="AE9" s="229">
        <f>D9+G9+J9+M9+P9+S9+V9+Y9+AB9</f>
        <v>465636</v>
      </c>
      <c r="AF9" s="229">
        <f>E9+H9+K9+N9+Q9+T9+W9+Z9+AC9</f>
        <v>478984</v>
      </c>
      <c r="AG9" s="228">
        <v>19155</v>
      </c>
      <c r="AH9" s="230">
        <v>0</v>
      </c>
      <c r="AI9" s="230">
        <v>35809</v>
      </c>
      <c r="AJ9" s="231">
        <f>AD9+AG9</f>
        <v>649537</v>
      </c>
      <c r="AK9" s="232">
        <f>AE9+AH9</f>
        <v>465636</v>
      </c>
      <c r="AL9" s="233">
        <f>AF9+AI9</f>
        <v>514793</v>
      </c>
      <c r="AM9" s="231"/>
      <c r="AN9" s="229"/>
      <c r="AO9" s="234"/>
      <c r="AP9" s="4"/>
    </row>
    <row r="10" spans="1:42" ht="12.75">
      <c r="A10" s="83"/>
      <c r="B10" s="136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6"/>
      <c r="X10" s="235"/>
      <c r="Y10" s="237"/>
      <c r="Z10" s="238"/>
      <c r="AA10" s="235"/>
      <c r="AB10" s="235"/>
      <c r="AC10" s="235"/>
      <c r="AD10" s="239"/>
      <c r="AE10" s="239"/>
      <c r="AF10" s="239"/>
      <c r="AG10" s="238"/>
      <c r="AH10" s="240"/>
      <c r="AI10" s="240"/>
      <c r="AJ10" s="241"/>
      <c r="AK10" s="242"/>
      <c r="AL10" s="243"/>
      <c r="AM10" s="241"/>
      <c r="AN10" s="244"/>
      <c r="AO10" s="245"/>
      <c r="AP10" s="4"/>
    </row>
    <row r="11" spans="1:42" ht="20.25" customHeight="1">
      <c r="A11" s="246"/>
      <c r="B11" s="247" t="s">
        <v>175</v>
      </c>
      <c r="C11" s="248">
        <f aca="true" t="shared" si="0" ref="C11:AO11">SUM(C9:C10)</f>
        <v>40650</v>
      </c>
      <c r="D11" s="248">
        <f t="shared" si="0"/>
        <v>30970</v>
      </c>
      <c r="E11" s="248">
        <f t="shared" si="0"/>
        <v>30970</v>
      </c>
      <c r="F11" s="248">
        <f t="shared" si="0"/>
        <v>0</v>
      </c>
      <c r="G11" s="248">
        <f t="shared" si="0"/>
        <v>0</v>
      </c>
      <c r="H11" s="248">
        <f t="shared" si="0"/>
        <v>0</v>
      </c>
      <c r="I11" s="248">
        <f t="shared" si="0"/>
        <v>587125</v>
      </c>
      <c r="J11" s="248">
        <f t="shared" si="0"/>
        <v>434666</v>
      </c>
      <c r="K11" s="248">
        <f t="shared" si="0"/>
        <v>434666</v>
      </c>
      <c r="L11" s="248">
        <f t="shared" si="0"/>
        <v>0</v>
      </c>
      <c r="M11" s="248">
        <f t="shared" si="0"/>
        <v>0</v>
      </c>
      <c r="N11" s="248">
        <f t="shared" si="0"/>
        <v>0</v>
      </c>
      <c r="O11" s="248">
        <f t="shared" si="0"/>
        <v>0</v>
      </c>
      <c r="P11" s="248">
        <f t="shared" si="0"/>
        <v>0</v>
      </c>
      <c r="Q11" s="248">
        <f t="shared" si="0"/>
        <v>0</v>
      </c>
      <c r="R11" s="248">
        <f t="shared" si="0"/>
        <v>0</v>
      </c>
      <c r="S11" s="248">
        <f t="shared" si="0"/>
        <v>0</v>
      </c>
      <c r="T11" s="248">
        <f t="shared" si="0"/>
        <v>0</v>
      </c>
      <c r="U11" s="248">
        <f t="shared" si="0"/>
        <v>0</v>
      </c>
      <c r="V11" s="248">
        <f t="shared" si="0"/>
        <v>0</v>
      </c>
      <c r="W11" s="248">
        <f t="shared" si="0"/>
        <v>0</v>
      </c>
      <c r="X11" s="248">
        <f t="shared" si="0"/>
        <v>2607</v>
      </c>
      <c r="Y11" s="249">
        <f t="shared" si="0"/>
        <v>0</v>
      </c>
      <c r="Z11" s="249">
        <f t="shared" si="0"/>
        <v>13348</v>
      </c>
      <c r="AA11" s="250">
        <f t="shared" si="0"/>
        <v>0</v>
      </c>
      <c r="AB11" s="249">
        <f t="shared" si="0"/>
        <v>0</v>
      </c>
      <c r="AC11" s="251">
        <f t="shared" si="0"/>
        <v>0</v>
      </c>
      <c r="AD11" s="252">
        <f t="shared" si="0"/>
        <v>630382</v>
      </c>
      <c r="AE11" s="251">
        <f t="shared" si="0"/>
        <v>465636</v>
      </c>
      <c r="AF11" s="251">
        <f t="shared" si="0"/>
        <v>478984</v>
      </c>
      <c r="AG11" s="253">
        <f t="shared" si="0"/>
        <v>19155</v>
      </c>
      <c r="AH11" s="251">
        <f t="shared" si="0"/>
        <v>0</v>
      </c>
      <c r="AI11" s="251">
        <f t="shared" si="0"/>
        <v>35809</v>
      </c>
      <c r="AJ11" s="253">
        <f t="shared" si="0"/>
        <v>649537</v>
      </c>
      <c r="AK11" s="249">
        <f t="shared" si="0"/>
        <v>465636</v>
      </c>
      <c r="AL11" s="249">
        <f t="shared" si="0"/>
        <v>514793</v>
      </c>
      <c r="AM11" s="254">
        <f t="shared" si="0"/>
        <v>0</v>
      </c>
      <c r="AN11" s="255">
        <f t="shared" si="0"/>
        <v>0</v>
      </c>
      <c r="AO11" s="255">
        <f t="shared" si="0"/>
        <v>0</v>
      </c>
      <c r="AP11" s="4"/>
    </row>
    <row r="12" spans="1:42" ht="12.75">
      <c r="A12" s="104"/>
      <c r="B12" s="256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57"/>
      <c r="W12" s="257"/>
      <c r="X12" s="218"/>
      <c r="Y12" s="216"/>
      <c r="Z12" s="258"/>
      <c r="AA12" s="259"/>
      <c r="AB12" s="218"/>
      <c r="AC12" s="260"/>
      <c r="AD12" s="261"/>
      <c r="AE12" s="262"/>
      <c r="AF12" s="263"/>
      <c r="AG12" s="262"/>
      <c r="AH12" s="260"/>
      <c r="AI12" s="260"/>
      <c r="AJ12" s="264"/>
      <c r="AK12" s="216"/>
      <c r="AL12" s="262"/>
      <c r="AM12" s="264"/>
      <c r="AN12" s="216"/>
      <c r="AO12" s="265"/>
      <c r="AP12" s="4"/>
    </row>
    <row r="13" spans="1:42" ht="12.75">
      <c r="A13" s="133" t="s">
        <v>83</v>
      </c>
      <c r="B13" s="266" t="s">
        <v>84</v>
      </c>
      <c r="C13" s="267">
        <v>5100</v>
      </c>
      <c r="D13" s="267">
        <v>6000</v>
      </c>
      <c r="E13" s="267">
        <v>6000</v>
      </c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8"/>
      <c r="W13" s="268"/>
      <c r="X13" s="268"/>
      <c r="Y13" s="225"/>
      <c r="Z13" s="226"/>
      <c r="AA13" s="269"/>
      <c r="AB13" s="225"/>
      <c r="AC13" s="230"/>
      <c r="AD13" s="270">
        <f>C13+F13+I13+L13+O13+R13+U13+X13+AA13</f>
        <v>5100</v>
      </c>
      <c r="AE13" s="271">
        <f>D13+G13+J13+M13+P13+S13+V13+Y13+AB13</f>
        <v>6000</v>
      </c>
      <c r="AF13" s="272">
        <f>E13+H13+K13+N13+Q13+T13+W13+Z13+AC13</f>
        <v>6000</v>
      </c>
      <c r="AG13" s="273">
        <v>33907</v>
      </c>
      <c r="AH13" s="274"/>
      <c r="AI13" s="274"/>
      <c r="AJ13" s="275">
        <f>AD13+AG13</f>
        <v>39007</v>
      </c>
      <c r="AK13" s="229">
        <f>AE13+AH13</f>
        <v>6000</v>
      </c>
      <c r="AL13" s="271">
        <f>AF13+AI13</f>
        <v>6000</v>
      </c>
      <c r="AM13" s="276">
        <v>38849</v>
      </c>
      <c r="AN13" s="277">
        <v>68128</v>
      </c>
      <c r="AO13" s="278">
        <v>67847</v>
      </c>
      <c r="AP13" s="4"/>
    </row>
    <row r="14" spans="1:42" ht="12.75">
      <c r="A14" s="133"/>
      <c r="B14" s="266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8"/>
      <c r="W14" s="268"/>
      <c r="X14" s="268"/>
      <c r="Y14" s="225"/>
      <c r="Z14" s="226"/>
      <c r="AA14" s="269"/>
      <c r="AB14" s="225"/>
      <c r="AC14" s="230"/>
      <c r="AD14" s="279"/>
      <c r="AE14" s="271"/>
      <c r="AF14" s="272"/>
      <c r="AG14" s="273"/>
      <c r="AH14" s="274"/>
      <c r="AI14" s="274"/>
      <c r="AJ14" s="275"/>
      <c r="AK14" s="229"/>
      <c r="AL14" s="271"/>
      <c r="AM14" s="276"/>
      <c r="AN14" s="277"/>
      <c r="AO14" s="278"/>
      <c r="AP14" s="4"/>
    </row>
    <row r="15" spans="1:42" ht="12.75">
      <c r="A15" s="70" t="s">
        <v>85</v>
      </c>
      <c r="B15" s="280" t="s">
        <v>86</v>
      </c>
      <c r="C15" s="225">
        <v>22000</v>
      </c>
      <c r="D15" s="225">
        <v>28250</v>
      </c>
      <c r="E15" s="225">
        <v>28250</v>
      </c>
      <c r="F15" s="225"/>
      <c r="G15" s="225"/>
      <c r="H15" s="225"/>
      <c r="I15" s="225"/>
      <c r="J15" s="225"/>
      <c r="K15" s="225">
        <v>370</v>
      </c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6"/>
      <c r="W15" s="226"/>
      <c r="X15" s="226"/>
      <c r="Y15" s="225"/>
      <c r="Z15" s="226"/>
      <c r="AA15" s="281"/>
      <c r="AB15" s="225"/>
      <c r="AC15" s="230"/>
      <c r="AD15" s="270">
        <f>C15+F15+I15+L15+O15+R15+U15+X15+AA15</f>
        <v>22000</v>
      </c>
      <c r="AE15" s="271">
        <f>D15+G15+J15+M15+P15+S15+V15+Y15+AB15</f>
        <v>28250</v>
      </c>
      <c r="AF15" s="272">
        <f>E15+H15+K15+N15+Q15+T15+W15+Z15+AC15</f>
        <v>28620</v>
      </c>
      <c r="AG15" s="228">
        <v>104279</v>
      </c>
      <c r="AH15" s="274"/>
      <c r="AI15" s="274"/>
      <c r="AJ15" s="275">
        <f>AD15+AG15</f>
        <v>126279</v>
      </c>
      <c r="AK15" s="229">
        <f>AE15+AH15</f>
        <v>28250</v>
      </c>
      <c r="AL15" s="271">
        <f>AF15+AI15</f>
        <v>28620</v>
      </c>
      <c r="AM15" s="276">
        <v>121452</v>
      </c>
      <c r="AN15" s="277">
        <v>212446</v>
      </c>
      <c r="AO15" s="278">
        <v>208174</v>
      </c>
      <c r="AP15" s="4"/>
    </row>
    <row r="16" spans="1:42" ht="12.75">
      <c r="A16" s="70"/>
      <c r="B16" s="280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6"/>
      <c r="W16" s="226"/>
      <c r="X16" s="226"/>
      <c r="Y16" s="225"/>
      <c r="Z16" s="226"/>
      <c r="AA16" s="281"/>
      <c r="AB16" s="225"/>
      <c r="AC16" s="230"/>
      <c r="AD16" s="279"/>
      <c r="AE16" s="271"/>
      <c r="AF16" s="272"/>
      <c r="AG16" s="228"/>
      <c r="AH16" s="274"/>
      <c r="AI16" s="274"/>
      <c r="AJ16" s="275"/>
      <c r="AK16" s="229"/>
      <c r="AL16" s="271"/>
      <c r="AM16" s="276"/>
      <c r="AN16" s="277"/>
      <c r="AO16" s="278"/>
      <c r="AP16" s="4"/>
    </row>
    <row r="17" spans="1:42" ht="12.75">
      <c r="A17" s="70" t="s">
        <v>87</v>
      </c>
      <c r="B17" s="280" t="s">
        <v>88</v>
      </c>
      <c r="C17" s="225">
        <v>1250</v>
      </c>
      <c r="D17" s="225">
        <v>0</v>
      </c>
      <c r="E17" s="225">
        <v>0</v>
      </c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6"/>
      <c r="W17" s="226"/>
      <c r="X17" s="226"/>
      <c r="Y17" s="225"/>
      <c r="Z17" s="226"/>
      <c r="AA17" s="281"/>
      <c r="AB17" s="225"/>
      <c r="AC17" s="230"/>
      <c r="AD17" s="270">
        <f>C17+F17+I17+L17+O17+R17+U17+X17+AA17</f>
        <v>1250</v>
      </c>
      <c r="AE17" s="271">
        <f>D17+G17+J17+M17+P17+S17+V17+Y17+AB17</f>
        <v>0</v>
      </c>
      <c r="AF17" s="272">
        <f>E17+H17+K17+N17+Q17+T17+W17+Z17+AC17</f>
        <v>0</v>
      </c>
      <c r="AG17" s="228">
        <v>16225</v>
      </c>
      <c r="AH17" s="274"/>
      <c r="AI17" s="274"/>
      <c r="AJ17" s="275">
        <f>AD17+AG17</f>
        <v>17475</v>
      </c>
      <c r="AK17" s="229">
        <f>AE17+AH17</f>
        <v>0</v>
      </c>
      <c r="AL17" s="271">
        <f>AF17+AI17</f>
        <v>0</v>
      </c>
      <c r="AM17" s="276">
        <v>6360</v>
      </c>
      <c r="AN17" s="277">
        <v>0</v>
      </c>
      <c r="AO17" s="278">
        <v>0</v>
      </c>
      <c r="AP17" s="4"/>
    </row>
    <row r="18" spans="1:42" ht="12.75">
      <c r="A18" s="70"/>
      <c r="B18" s="280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6"/>
      <c r="W18" s="226"/>
      <c r="X18" s="226"/>
      <c r="Y18" s="225"/>
      <c r="Z18" s="226"/>
      <c r="AA18" s="281"/>
      <c r="AB18" s="225"/>
      <c r="AC18" s="230"/>
      <c r="AD18" s="279"/>
      <c r="AE18" s="271"/>
      <c r="AF18" s="272"/>
      <c r="AG18" s="228"/>
      <c r="AH18" s="274"/>
      <c r="AI18" s="274"/>
      <c r="AJ18" s="275"/>
      <c r="AK18" s="229"/>
      <c r="AL18" s="271"/>
      <c r="AM18" s="276"/>
      <c r="AN18" s="277"/>
      <c r="AO18" s="278"/>
      <c r="AP18" s="4"/>
    </row>
    <row r="19" spans="1:42" ht="12.75">
      <c r="A19" s="70" t="s">
        <v>89</v>
      </c>
      <c r="B19" s="280" t="s">
        <v>90</v>
      </c>
      <c r="C19" s="225">
        <v>5980</v>
      </c>
      <c r="D19" s="225">
        <v>4740</v>
      </c>
      <c r="E19" s="225">
        <v>4740</v>
      </c>
      <c r="F19" s="225"/>
      <c r="G19" s="225"/>
      <c r="H19" s="225"/>
      <c r="I19" s="225"/>
      <c r="J19" s="282"/>
      <c r="L19" s="225"/>
      <c r="M19" s="225">
        <v>5450</v>
      </c>
      <c r="N19" s="225">
        <v>5450</v>
      </c>
      <c r="O19" s="225"/>
      <c r="P19" s="225"/>
      <c r="Q19" s="225"/>
      <c r="R19" s="225"/>
      <c r="S19" s="225"/>
      <c r="T19" s="225"/>
      <c r="U19" s="225"/>
      <c r="V19" s="226"/>
      <c r="W19" s="226"/>
      <c r="X19" s="226">
        <v>5829</v>
      </c>
      <c r="Y19" s="225"/>
      <c r="Z19" s="226"/>
      <c r="AA19" s="281"/>
      <c r="AB19" s="225"/>
      <c r="AC19" s="230"/>
      <c r="AD19" s="270">
        <f>C19+F19+I19+L19+O19+R19+U19+X19+AA19</f>
        <v>11809</v>
      </c>
      <c r="AE19" s="271">
        <f>D19+G19+J19+M19+P19+S19+V19+Y19+AB19</f>
        <v>10190</v>
      </c>
      <c r="AF19" s="272">
        <f>E19+H19+K19+N19+Q19+T19+W19+Z19+AC19</f>
        <v>10190</v>
      </c>
      <c r="AG19" s="228">
        <v>46318</v>
      </c>
      <c r="AH19" s="274"/>
      <c r="AI19" s="274"/>
      <c r="AJ19" s="275">
        <f>AD19+AG19</f>
        <v>58127</v>
      </c>
      <c r="AK19" s="229">
        <f>AE19+AH19</f>
        <v>10190</v>
      </c>
      <c r="AL19" s="271">
        <f>AF19+AI19</f>
        <v>10190</v>
      </c>
      <c r="AM19" s="276">
        <v>43859</v>
      </c>
      <c r="AN19" s="277">
        <v>91203</v>
      </c>
      <c r="AO19" s="278">
        <v>94102</v>
      </c>
      <c r="AP19" s="4"/>
    </row>
    <row r="20" spans="1:42" ht="12.75">
      <c r="A20" s="70"/>
      <c r="B20" s="280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6"/>
      <c r="W20" s="226"/>
      <c r="X20" s="226"/>
      <c r="Y20" s="225"/>
      <c r="Z20" s="226"/>
      <c r="AA20" s="281"/>
      <c r="AB20" s="225"/>
      <c r="AC20" s="230"/>
      <c r="AD20" s="279"/>
      <c r="AE20" s="271"/>
      <c r="AF20" s="272"/>
      <c r="AG20" s="228"/>
      <c r="AH20" s="274"/>
      <c r="AI20" s="274"/>
      <c r="AJ20" s="275"/>
      <c r="AK20" s="229"/>
      <c r="AL20" s="271"/>
      <c r="AM20" s="276"/>
      <c r="AN20" s="277"/>
      <c r="AO20" s="278"/>
      <c r="AP20" s="4"/>
    </row>
    <row r="21" spans="1:42" ht="12.75">
      <c r="A21" s="70" t="s">
        <v>91</v>
      </c>
      <c r="B21" s="280" t="s">
        <v>92</v>
      </c>
      <c r="C21" s="225">
        <v>5900</v>
      </c>
      <c r="D21" s="225">
        <v>6950</v>
      </c>
      <c r="E21" s="225">
        <v>6950</v>
      </c>
      <c r="F21" s="225"/>
      <c r="G21" s="225"/>
      <c r="H21" s="225"/>
      <c r="I21" s="225">
        <v>8243</v>
      </c>
      <c r="J21" s="225">
        <v>9243</v>
      </c>
      <c r="K21" s="225">
        <v>9243</v>
      </c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6"/>
      <c r="W21" s="226"/>
      <c r="X21" s="226">
        <v>2956</v>
      </c>
      <c r="Y21" s="225"/>
      <c r="Z21" s="226"/>
      <c r="AA21" s="281"/>
      <c r="AB21" s="225"/>
      <c r="AC21" s="230"/>
      <c r="AD21" s="270">
        <f>C21+F21+I21+L21+O21+R21+U21+X21+AA21</f>
        <v>17099</v>
      </c>
      <c r="AE21" s="271">
        <f>D21+G21+J21+M21+P21+S21+V21+Y21+AB21</f>
        <v>16193</v>
      </c>
      <c r="AF21" s="272">
        <f>E21+H21+K21+N21+Q21+T21+W21+Z21+AC21</f>
        <v>16193</v>
      </c>
      <c r="AG21" s="228">
        <v>11986</v>
      </c>
      <c r="AH21" s="274"/>
      <c r="AI21" s="274"/>
      <c r="AJ21" s="275">
        <f>AD21+AG21</f>
        <v>29085</v>
      </c>
      <c r="AK21" s="229">
        <f>AE21+AH21</f>
        <v>16193</v>
      </c>
      <c r="AL21" s="271">
        <f>AF21+AI21</f>
        <v>16193</v>
      </c>
      <c r="AM21" s="276">
        <v>16415</v>
      </c>
      <c r="AN21" s="277">
        <v>33383</v>
      </c>
      <c r="AO21" s="278">
        <v>33951</v>
      </c>
      <c r="AP21" s="4"/>
    </row>
    <row r="22" spans="1:42" ht="12.75">
      <c r="A22" s="70"/>
      <c r="B22" s="280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6"/>
      <c r="W22" s="226"/>
      <c r="X22" s="226"/>
      <c r="Y22" s="225"/>
      <c r="Z22" s="226"/>
      <c r="AA22" s="269"/>
      <c r="AB22" s="225"/>
      <c r="AC22" s="230"/>
      <c r="AD22" s="279"/>
      <c r="AE22" s="271"/>
      <c r="AF22" s="272"/>
      <c r="AG22" s="228"/>
      <c r="AH22" s="274"/>
      <c r="AI22" s="274"/>
      <c r="AJ22" s="275"/>
      <c r="AK22" s="229"/>
      <c r="AL22" s="271"/>
      <c r="AM22" s="276"/>
      <c r="AN22" s="277"/>
      <c r="AO22" s="278"/>
      <c r="AP22" s="4"/>
    </row>
    <row r="23" spans="1:42" ht="12.75">
      <c r="A23" s="70" t="s">
        <v>94</v>
      </c>
      <c r="B23" s="280" t="s">
        <v>95</v>
      </c>
      <c r="C23" s="225">
        <v>44040</v>
      </c>
      <c r="D23" s="225">
        <v>21010</v>
      </c>
      <c r="E23" s="225">
        <v>34210</v>
      </c>
      <c r="F23" s="225"/>
      <c r="G23" s="225"/>
      <c r="H23" s="225"/>
      <c r="I23" s="225">
        <v>16233</v>
      </c>
      <c r="J23" s="225">
        <v>17786</v>
      </c>
      <c r="K23" s="225">
        <v>17786</v>
      </c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6"/>
      <c r="W23" s="226"/>
      <c r="X23" s="226">
        <v>2475</v>
      </c>
      <c r="Y23" s="225"/>
      <c r="Z23" s="226"/>
      <c r="AA23" s="269"/>
      <c r="AB23" s="225"/>
      <c r="AC23" s="230"/>
      <c r="AD23" s="270">
        <f>C23+F23+I23+L23+O23+R23+U23+X23+AA23</f>
        <v>62748</v>
      </c>
      <c r="AE23" s="271">
        <f>D23+G23+J23+M23+P23+S23+V23+Y23+AB23</f>
        <v>38796</v>
      </c>
      <c r="AF23" s="272">
        <f>E23+H23+K23+N23+Q23+T23+W23+Z23+AC23</f>
        <v>51996</v>
      </c>
      <c r="AG23" s="228">
        <v>40958</v>
      </c>
      <c r="AH23" s="274"/>
      <c r="AI23" s="274"/>
      <c r="AJ23" s="275">
        <f>AD23+AG23</f>
        <v>103706</v>
      </c>
      <c r="AK23" s="229">
        <f>AE23+AH23</f>
        <v>38796</v>
      </c>
      <c r="AL23" s="271">
        <f>AF23+AI23</f>
        <v>51996</v>
      </c>
      <c r="AM23" s="276">
        <v>46904</v>
      </c>
      <c r="AN23" s="277">
        <v>84923</v>
      </c>
      <c r="AO23" s="278">
        <v>115118</v>
      </c>
      <c r="AP23" s="4"/>
    </row>
    <row r="24" spans="1:42" ht="12.75">
      <c r="A24" s="70"/>
      <c r="B24" s="280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6"/>
      <c r="W24" s="226"/>
      <c r="X24" s="226"/>
      <c r="Y24" s="225"/>
      <c r="Z24" s="226"/>
      <c r="AA24" s="281"/>
      <c r="AB24" s="225"/>
      <c r="AC24" s="230"/>
      <c r="AD24" s="279"/>
      <c r="AE24" s="271"/>
      <c r="AF24" s="272"/>
      <c r="AG24" s="228"/>
      <c r="AH24" s="230"/>
      <c r="AI24" s="230"/>
      <c r="AJ24" s="283"/>
      <c r="AK24" s="229"/>
      <c r="AL24" s="233"/>
      <c r="AM24" s="231"/>
      <c r="AN24" s="229"/>
      <c r="AO24" s="234"/>
      <c r="AP24" s="4"/>
    </row>
    <row r="25" spans="1:42" ht="12.75">
      <c r="A25" s="133" t="s">
        <v>96</v>
      </c>
      <c r="B25" s="256" t="s">
        <v>97</v>
      </c>
      <c r="C25" s="267">
        <v>4594</v>
      </c>
      <c r="D25" s="267">
        <v>2200</v>
      </c>
      <c r="E25" s="267">
        <v>2200</v>
      </c>
      <c r="F25" s="267"/>
      <c r="G25" s="267"/>
      <c r="H25" s="267"/>
      <c r="I25" s="267">
        <v>17000</v>
      </c>
      <c r="J25" s="267">
        <v>17000</v>
      </c>
      <c r="K25" s="267">
        <v>17065</v>
      </c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8"/>
      <c r="W25" s="268"/>
      <c r="X25" s="268">
        <v>17596</v>
      </c>
      <c r="Y25" s="225"/>
      <c r="Z25" s="226"/>
      <c r="AA25" s="269"/>
      <c r="AB25" s="225"/>
      <c r="AC25" s="230"/>
      <c r="AD25" s="270">
        <f>C25+F25+I25+L25+O25+R25+U25+X25+AA25</f>
        <v>39190</v>
      </c>
      <c r="AE25" s="271">
        <f>D25+G25+J25+M25+P25+S25+V25+Y25+AB25</f>
        <v>19200</v>
      </c>
      <c r="AF25" s="272">
        <f>E25+H25+K25+N25+Q25+T25+W25+Z25+AC25</f>
        <v>19265</v>
      </c>
      <c r="AG25" s="273">
        <v>48748</v>
      </c>
      <c r="AH25" s="274"/>
      <c r="AI25" s="274"/>
      <c r="AJ25" s="275">
        <f>AD25+AG25</f>
        <v>87938</v>
      </c>
      <c r="AK25" s="229">
        <f>AE25+AH25</f>
        <v>19200</v>
      </c>
      <c r="AL25" s="271">
        <f>AF25+AI25</f>
        <v>19265</v>
      </c>
      <c r="AM25" s="276">
        <v>51153</v>
      </c>
      <c r="AN25" s="277">
        <v>89261</v>
      </c>
      <c r="AO25" s="278">
        <v>107949</v>
      </c>
      <c r="AP25" s="4"/>
    </row>
    <row r="26" spans="1:42" ht="12.75">
      <c r="A26" s="70"/>
      <c r="B26" s="284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6"/>
      <c r="W26" s="286"/>
      <c r="X26" s="286"/>
      <c r="Y26" s="225"/>
      <c r="Z26" s="226"/>
      <c r="AA26" s="287"/>
      <c r="AB26" s="225"/>
      <c r="AC26" s="230"/>
      <c r="AD26" s="270">
        <f>C26+F26+I26+L26+O26+R26+U26+X26+AA26</f>
        <v>0</v>
      </c>
      <c r="AE26" s="271"/>
      <c r="AF26" s="272"/>
      <c r="AG26" s="288"/>
      <c r="AH26" s="289"/>
      <c r="AI26" s="289"/>
      <c r="AJ26" s="283"/>
      <c r="AK26" s="229"/>
      <c r="AL26" s="233"/>
      <c r="AM26" s="231"/>
      <c r="AN26" s="229"/>
      <c r="AO26" s="234"/>
      <c r="AP26" s="4"/>
    </row>
    <row r="27" spans="1:42" ht="12.75">
      <c r="A27" s="70" t="s">
        <v>99</v>
      </c>
      <c r="B27" s="224" t="s">
        <v>100</v>
      </c>
      <c r="C27" s="225">
        <v>108000</v>
      </c>
      <c r="D27" s="225">
        <v>114480</v>
      </c>
      <c r="E27" s="225">
        <v>114480</v>
      </c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6"/>
      <c r="W27" s="226"/>
      <c r="X27" s="226">
        <v>27292</v>
      </c>
      <c r="Y27" s="225"/>
      <c r="Z27" s="226"/>
      <c r="AA27" s="269"/>
      <c r="AB27" s="225"/>
      <c r="AC27" s="230"/>
      <c r="AD27" s="270">
        <f>C27+F27+I27+L27+O27+R27+U27+X27+AA27</f>
        <v>135292</v>
      </c>
      <c r="AE27" s="271">
        <f>D27+G27+J27+M27+P27+U27+W27+Y27+AB27</f>
        <v>114480</v>
      </c>
      <c r="AF27" s="272">
        <f>E27+H27+K27+N27+Q27+T27+W27+Z27+AC27</f>
        <v>114480</v>
      </c>
      <c r="AG27" s="228">
        <v>72437</v>
      </c>
      <c r="AH27" s="230"/>
      <c r="AI27" s="230"/>
      <c r="AJ27" s="283">
        <f>AD27+AG27</f>
        <v>207729</v>
      </c>
      <c r="AK27" s="229">
        <f>AE27+AH27</f>
        <v>114480</v>
      </c>
      <c r="AL27" s="233">
        <f>AF27+AI27</f>
        <v>114480</v>
      </c>
      <c r="AM27" s="231">
        <v>63664</v>
      </c>
      <c r="AN27" s="229">
        <v>154012</v>
      </c>
      <c r="AO27" s="234">
        <v>149503</v>
      </c>
      <c r="AP27" s="4"/>
    </row>
    <row r="28" spans="1:42" ht="12.75">
      <c r="A28" s="83"/>
      <c r="B28" s="136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6"/>
      <c r="W28" s="236"/>
      <c r="X28" s="235"/>
      <c r="Y28" s="290"/>
      <c r="Z28" s="288"/>
      <c r="AA28" s="291"/>
      <c r="AB28" s="289"/>
      <c r="AC28" s="289"/>
      <c r="AD28" s="292"/>
      <c r="AE28" s="293"/>
      <c r="AF28" s="294"/>
      <c r="AG28" s="238"/>
      <c r="AH28" s="240"/>
      <c r="AI28" s="240"/>
      <c r="AJ28" s="241"/>
      <c r="AK28" s="244"/>
      <c r="AL28" s="243"/>
      <c r="AM28" s="241"/>
      <c r="AN28" s="239"/>
      <c r="AO28" s="245"/>
      <c r="AP28" s="4"/>
    </row>
    <row r="29" spans="1:42" ht="20.25" customHeight="1">
      <c r="A29" s="295"/>
      <c r="B29" s="296" t="s">
        <v>176</v>
      </c>
      <c r="C29" s="297">
        <f aca="true" t="shared" si="1" ref="C29:AO29">SUM(C13:C28)</f>
        <v>196864</v>
      </c>
      <c r="D29" s="297">
        <f t="shared" si="1"/>
        <v>183630</v>
      </c>
      <c r="E29" s="297">
        <f t="shared" si="1"/>
        <v>196830</v>
      </c>
      <c r="F29" s="297">
        <f t="shared" si="1"/>
        <v>0</v>
      </c>
      <c r="G29" s="297">
        <f t="shared" si="1"/>
        <v>0</v>
      </c>
      <c r="H29" s="297">
        <f t="shared" si="1"/>
        <v>0</v>
      </c>
      <c r="I29" s="297">
        <f t="shared" si="1"/>
        <v>41476</v>
      </c>
      <c r="J29" s="297">
        <f t="shared" si="1"/>
        <v>44029</v>
      </c>
      <c r="K29" s="297">
        <f t="shared" si="1"/>
        <v>44464</v>
      </c>
      <c r="L29" s="297">
        <f t="shared" si="1"/>
        <v>0</v>
      </c>
      <c r="M29" s="297">
        <f t="shared" si="1"/>
        <v>5450</v>
      </c>
      <c r="N29" s="297">
        <f t="shared" si="1"/>
        <v>5450</v>
      </c>
      <c r="O29" s="297">
        <f t="shared" si="1"/>
        <v>0</v>
      </c>
      <c r="P29" s="297">
        <f t="shared" si="1"/>
        <v>0</v>
      </c>
      <c r="Q29" s="297">
        <f t="shared" si="1"/>
        <v>0</v>
      </c>
      <c r="R29" s="297">
        <f t="shared" si="1"/>
        <v>0</v>
      </c>
      <c r="S29" s="297">
        <f t="shared" si="1"/>
        <v>0</v>
      </c>
      <c r="T29" s="297">
        <f t="shared" si="1"/>
        <v>0</v>
      </c>
      <c r="U29" s="297">
        <f t="shared" si="1"/>
        <v>0</v>
      </c>
      <c r="V29" s="297">
        <f t="shared" si="1"/>
        <v>0</v>
      </c>
      <c r="W29" s="297">
        <f t="shared" si="1"/>
        <v>0</v>
      </c>
      <c r="X29" s="297">
        <f t="shared" si="1"/>
        <v>56148</v>
      </c>
      <c r="Y29" s="298">
        <f t="shared" si="1"/>
        <v>0</v>
      </c>
      <c r="Z29" s="298">
        <f t="shared" si="1"/>
        <v>0</v>
      </c>
      <c r="AA29" s="299">
        <f t="shared" si="1"/>
        <v>0</v>
      </c>
      <c r="AB29" s="298">
        <f t="shared" si="1"/>
        <v>0</v>
      </c>
      <c r="AC29" s="300">
        <f t="shared" si="1"/>
        <v>0</v>
      </c>
      <c r="AD29" s="301">
        <f t="shared" si="1"/>
        <v>294488</v>
      </c>
      <c r="AE29" s="298">
        <f t="shared" si="1"/>
        <v>233109</v>
      </c>
      <c r="AF29" s="302">
        <f t="shared" si="1"/>
        <v>246744</v>
      </c>
      <c r="AG29" s="303">
        <f t="shared" si="1"/>
        <v>374858</v>
      </c>
      <c r="AH29" s="302">
        <f t="shared" si="1"/>
        <v>0</v>
      </c>
      <c r="AI29" s="303">
        <f t="shared" si="1"/>
        <v>0</v>
      </c>
      <c r="AJ29" s="304">
        <f t="shared" si="1"/>
        <v>669346</v>
      </c>
      <c r="AK29" s="298">
        <f t="shared" si="1"/>
        <v>233109</v>
      </c>
      <c r="AL29" s="298">
        <f t="shared" si="1"/>
        <v>246744</v>
      </c>
      <c r="AM29" s="299">
        <f t="shared" si="1"/>
        <v>388656</v>
      </c>
      <c r="AN29" s="302">
        <f t="shared" si="1"/>
        <v>733356</v>
      </c>
      <c r="AO29" s="305">
        <f t="shared" si="1"/>
        <v>776644</v>
      </c>
      <c r="AP29" s="4"/>
    </row>
    <row r="30" spans="1:42" ht="12.75">
      <c r="A30" s="133"/>
      <c r="B30" s="256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77"/>
      <c r="S30" s="277"/>
      <c r="T30" s="277"/>
      <c r="U30" s="277"/>
      <c r="V30" s="306"/>
      <c r="W30" s="306"/>
      <c r="X30" s="277"/>
      <c r="Y30" s="307"/>
      <c r="Z30" s="271"/>
      <c r="AA30" s="276"/>
      <c r="AB30" s="308"/>
      <c r="AC30" s="308"/>
      <c r="AD30" s="309"/>
      <c r="AE30" s="271"/>
      <c r="AF30" s="309"/>
      <c r="AG30" s="271"/>
      <c r="AH30" s="308"/>
      <c r="AI30" s="308"/>
      <c r="AJ30" s="276"/>
      <c r="AK30" s="307"/>
      <c r="AL30" s="271"/>
      <c r="AM30" s="276"/>
      <c r="AN30" s="310"/>
      <c r="AO30" s="278"/>
      <c r="AP30" s="4"/>
    </row>
    <row r="31" spans="1:42" ht="12.75">
      <c r="A31" s="70" t="s">
        <v>102</v>
      </c>
      <c r="B31" s="224" t="s">
        <v>177</v>
      </c>
      <c r="C31" s="225"/>
      <c r="D31" s="225"/>
      <c r="E31" s="225"/>
      <c r="F31" s="225">
        <v>640</v>
      </c>
      <c r="G31" s="225">
        <v>555</v>
      </c>
      <c r="H31" s="225">
        <v>749</v>
      </c>
      <c r="I31" s="225">
        <v>333</v>
      </c>
      <c r="K31" s="225">
        <v>502</v>
      </c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6"/>
      <c r="W31" s="226"/>
      <c r="X31" s="225"/>
      <c r="Y31" s="311"/>
      <c r="Z31" s="228"/>
      <c r="AA31" s="312"/>
      <c r="AB31" s="274"/>
      <c r="AC31" s="274"/>
      <c r="AD31" s="313">
        <f>C31+F31+I31+L31+O31+T31+V31+X31+AA31</f>
        <v>973</v>
      </c>
      <c r="AE31" s="314">
        <f>D31+G31+J31+M31+P31+U31+W31+Y31+AB31</f>
        <v>555</v>
      </c>
      <c r="AF31" s="313">
        <f>E31+H31+K31+N31+Q31+V31+X31+Z31+AC31</f>
        <v>1251</v>
      </c>
      <c r="AG31" s="228">
        <v>0</v>
      </c>
      <c r="AH31" s="230">
        <v>0</v>
      </c>
      <c r="AI31" s="230"/>
      <c r="AJ31" s="231">
        <f>AD31+AG31</f>
        <v>973</v>
      </c>
      <c r="AK31" s="232">
        <f>AE31+AH31</f>
        <v>555</v>
      </c>
      <c r="AL31" s="233">
        <f>AF31+AI31</f>
        <v>1251</v>
      </c>
      <c r="AM31" s="231"/>
      <c r="AN31" s="229"/>
      <c r="AO31" s="234"/>
      <c r="AP31" s="4"/>
    </row>
    <row r="32" spans="1:42" ht="12.75">
      <c r="A32" s="70"/>
      <c r="B32" s="224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6"/>
      <c r="W32" s="226"/>
      <c r="X32" s="225"/>
      <c r="Y32" s="311"/>
      <c r="Z32" s="228"/>
      <c r="AA32" s="312"/>
      <c r="AB32" s="274"/>
      <c r="AC32" s="274"/>
      <c r="AD32" s="272"/>
      <c r="AE32" s="233"/>
      <c r="AF32" s="315"/>
      <c r="AG32" s="228"/>
      <c r="AH32" s="230"/>
      <c r="AI32" s="230"/>
      <c r="AJ32" s="231"/>
      <c r="AK32" s="232"/>
      <c r="AL32" s="233"/>
      <c r="AM32" s="231"/>
      <c r="AN32" s="229"/>
      <c r="AO32" s="234"/>
      <c r="AP32" s="4"/>
    </row>
    <row r="33" spans="1:42" ht="12.75">
      <c r="A33" s="70" t="s">
        <v>104</v>
      </c>
      <c r="B33" s="224" t="s">
        <v>105</v>
      </c>
      <c r="C33" s="225">
        <v>53706</v>
      </c>
      <c r="D33" s="225">
        <v>99583</v>
      </c>
      <c r="E33" s="225">
        <v>101093</v>
      </c>
      <c r="F33" s="225">
        <v>501793</v>
      </c>
      <c r="G33" s="225">
        <v>593736</v>
      </c>
      <c r="H33" s="225">
        <v>642441</v>
      </c>
      <c r="I33" s="225">
        <v>22355</v>
      </c>
      <c r="J33" s="225">
        <v>24355</v>
      </c>
      <c r="K33" s="225">
        <v>32582</v>
      </c>
      <c r="L33" s="225">
        <v>17800</v>
      </c>
      <c r="M33" s="225">
        <v>4228</v>
      </c>
      <c r="N33" s="225">
        <v>4228</v>
      </c>
      <c r="O33" s="225">
        <v>267700</v>
      </c>
      <c r="P33" s="225">
        <v>295300</v>
      </c>
      <c r="Q33" s="225">
        <v>299500</v>
      </c>
      <c r="R33" s="225">
        <v>28900</v>
      </c>
      <c r="S33" s="225">
        <v>65500</v>
      </c>
      <c r="T33" s="225">
        <v>65500</v>
      </c>
      <c r="U33" s="226">
        <v>273223</v>
      </c>
      <c r="V33" s="226">
        <v>130514</v>
      </c>
      <c r="W33" s="226">
        <v>117645</v>
      </c>
      <c r="X33" s="225">
        <v>14942</v>
      </c>
      <c r="Y33" s="311">
        <v>2500</v>
      </c>
      <c r="Z33" s="215">
        <v>46772</v>
      </c>
      <c r="AA33" s="312"/>
      <c r="AB33" s="274">
        <v>1000000</v>
      </c>
      <c r="AC33" s="274">
        <v>1000000</v>
      </c>
      <c r="AD33" s="313">
        <f>C33+F33+I33+L33+O33+R33+U33+X33+AA33</f>
        <v>1180419</v>
      </c>
      <c r="AE33" s="314">
        <f>D33+G33+J33+M33+P33+S33+V33+Y33+AB33</f>
        <v>2215716</v>
      </c>
      <c r="AF33" s="313">
        <f>E33+H33+K33+N33+Q33+T33+W33+Z33+AC33</f>
        <v>2309761</v>
      </c>
      <c r="AG33" s="228"/>
      <c r="AH33" s="230"/>
      <c r="AI33" s="230"/>
      <c r="AJ33" s="231">
        <f>AD33+AG33</f>
        <v>1180419</v>
      </c>
      <c r="AK33" s="232">
        <f>AE33+AH33</f>
        <v>2215716</v>
      </c>
      <c r="AL33" s="233">
        <f>AF33+AI33</f>
        <v>2309761</v>
      </c>
      <c r="AM33" s="231"/>
      <c r="AN33" s="229"/>
      <c r="AO33" s="234"/>
      <c r="AP33" s="4"/>
    </row>
    <row r="34" spans="1:42" ht="12.75">
      <c r="A34" s="83"/>
      <c r="B34" s="136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6"/>
      <c r="V34" s="236"/>
      <c r="W34" s="236"/>
      <c r="X34" s="235"/>
      <c r="Y34" s="316"/>
      <c r="Z34" s="238"/>
      <c r="AA34" s="317"/>
      <c r="AB34" s="240"/>
      <c r="AC34" s="240"/>
      <c r="AD34" s="318"/>
      <c r="AE34" s="243"/>
      <c r="AF34" s="318"/>
      <c r="AG34" s="238"/>
      <c r="AH34" s="240"/>
      <c r="AI34" s="240"/>
      <c r="AJ34" s="241"/>
      <c r="AK34" s="293"/>
      <c r="AL34" s="293"/>
      <c r="AM34" s="241"/>
      <c r="AN34" s="239"/>
      <c r="AO34" s="245"/>
      <c r="AP34" s="4"/>
    </row>
    <row r="35" spans="1:42" ht="27.75">
      <c r="A35" s="246"/>
      <c r="B35" s="247" t="s">
        <v>178</v>
      </c>
      <c r="C35" s="248">
        <f aca="true" t="shared" si="2" ref="C35:AO35">SUM(C29:C34)</f>
        <v>250570</v>
      </c>
      <c r="D35" s="248">
        <f t="shared" si="2"/>
        <v>283213</v>
      </c>
      <c r="E35" s="248">
        <f t="shared" si="2"/>
        <v>297923</v>
      </c>
      <c r="F35" s="248">
        <f t="shared" si="2"/>
        <v>502433</v>
      </c>
      <c r="G35" s="248">
        <f t="shared" si="2"/>
        <v>594291</v>
      </c>
      <c r="H35" s="248">
        <f t="shared" si="2"/>
        <v>643190</v>
      </c>
      <c r="I35" s="248">
        <f t="shared" si="2"/>
        <v>64164</v>
      </c>
      <c r="J35" s="248">
        <f t="shared" si="2"/>
        <v>68384</v>
      </c>
      <c r="K35" s="248">
        <f t="shared" si="2"/>
        <v>77548</v>
      </c>
      <c r="L35" s="248">
        <f t="shared" si="2"/>
        <v>17800</v>
      </c>
      <c r="M35" s="248">
        <f t="shared" si="2"/>
        <v>9678</v>
      </c>
      <c r="N35" s="248">
        <f t="shared" si="2"/>
        <v>9678</v>
      </c>
      <c r="O35" s="248">
        <f t="shared" si="2"/>
        <v>267700</v>
      </c>
      <c r="P35" s="248">
        <f t="shared" si="2"/>
        <v>295300</v>
      </c>
      <c r="Q35" s="248">
        <f t="shared" si="2"/>
        <v>299500</v>
      </c>
      <c r="R35" s="248">
        <f t="shared" si="2"/>
        <v>28900</v>
      </c>
      <c r="S35" s="248">
        <f t="shared" si="2"/>
        <v>65500</v>
      </c>
      <c r="T35" s="248">
        <f t="shared" si="2"/>
        <v>65500</v>
      </c>
      <c r="U35" s="248">
        <f t="shared" si="2"/>
        <v>273223</v>
      </c>
      <c r="V35" s="248">
        <f t="shared" si="2"/>
        <v>130514</v>
      </c>
      <c r="W35" s="248">
        <f t="shared" si="2"/>
        <v>117645</v>
      </c>
      <c r="X35" s="248">
        <f t="shared" si="2"/>
        <v>71090</v>
      </c>
      <c r="Y35" s="249">
        <f t="shared" si="2"/>
        <v>2500</v>
      </c>
      <c r="Z35" s="249">
        <f t="shared" si="2"/>
        <v>46772</v>
      </c>
      <c r="AA35" s="250">
        <f t="shared" si="2"/>
        <v>0</v>
      </c>
      <c r="AB35" s="249">
        <f t="shared" si="2"/>
        <v>1000000</v>
      </c>
      <c r="AC35" s="251">
        <f t="shared" si="2"/>
        <v>1000000</v>
      </c>
      <c r="AD35" s="319">
        <f t="shared" si="2"/>
        <v>1475880</v>
      </c>
      <c r="AE35" s="251">
        <f t="shared" si="2"/>
        <v>2449380</v>
      </c>
      <c r="AF35" s="320">
        <f t="shared" si="2"/>
        <v>2557756</v>
      </c>
      <c r="AG35" s="253">
        <f t="shared" si="2"/>
        <v>374858</v>
      </c>
      <c r="AH35" s="249">
        <f t="shared" si="2"/>
        <v>0</v>
      </c>
      <c r="AI35" s="249">
        <f t="shared" si="2"/>
        <v>0</v>
      </c>
      <c r="AJ35" s="254">
        <f t="shared" si="2"/>
        <v>1850738</v>
      </c>
      <c r="AK35" s="249">
        <f t="shared" si="2"/>
        <v>2449380</v>
      </c>
      <c r="AL35" s="249">
        <f t="shared" si="2"/>
        <v>2557756</v>
      </c>
      <c r="AM35" s="250">
        <f t="shared" si="2"/>
        <v>388656</v>
      </c>
      <c r="AN35" s="252">
        <f t="shared" si="2"/>
        <v>733356</v>
      </c>
      <c r="AO35" s="255">
        <f t="shared" si="2"/>
        <v>776644</v>
      </c>
      <c r="AP35" s="4"/>
    </row>
    <row r="36" spans="1:42" ht="12.75">
      <c r="A36" s="321"/>
      <c r="B36" s="322"/>
      <c r="C36" s="323"/>
      <c r="D36" s="323"/>
      <c r="E36" s="323"/>
      <c r="F36" s="323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6"/>
      <c r="W36" s="286"/>
      <c r="X36" s="285"/>
      <c r="Y36" s="290"/>
      <c r="Z36" s="288"/>
      <c r="AA36" s="291"/>
      <c r="AB36" s="289"/>
      <c r="AC36" s="289"/>
      <c r="AD36" s="324"/>
      <c r="AE36" s="325"/>
      <c r="AF36" s="325"/>
      <c r="AG36" s="288"/>
      <c r="AH36" s="289"/>
      <c r="AI36" s="289"/>
      <c r="AJ36" s="276"/>
      <c r="AK36" s="326"/>
      <c r="AL36" s="326"/>
      <c r="AM36" s="327"/>
      <c r="AN36" s="248"/>
      <c r="AO36" s="328"/>
      <c r="AP36" s="4"/>
    </row>
    <row r="37" spans="1:42" ht="22.5" customHeight="1">
      <c r="A37" s="295"/>
      <c r="B37" s="296" t="s">
        <v>179</v>
      </c>
      <c r="C37" s="297">
        <f aca="true" t="shared" si="3" ref="C37:AO37">C11+C35</f>
        <v>291220</v>
      </c>
      <c r="D37" s="297">
        <f t="shared" si="3"/>
        <v>314183</v>
      </c>
      <c r="E37" s="297">
        <f t="shared" si="3"/>
        <v>328893</v>
      </c>
      <c r="F37" s="297">
        <f t="shared" si="3"/>
        <v>502433</v>
      </c>
      <c r="G37" s="297">
        <f t="shared" si="3"/>
        <v>594291</v>
      </c>
      <c r="H37" s="297">
        <f t="shared" si="3"/>
        <v>643190</v>
      </c>
      <c r="I37" s="297">
        <f t="shared" si="3"/>
        <v>651289</v>
      </c>
      <c r="J37" s="297">
        <f t="shared" si="3"/>
        <v>503050</v>
      </c>
      <c r="K37" s="297">
        <f t="shared" si="3"/>
        <v>512214</v>
      </c>
      <c r="L37" s="297">
        <f t="shared" si="3"/>
        <v>17800</v>
      </c>
      <c r="M37" s="297">
        <f t="shared" si="3"/>
        <v>9678</v>
      </c>
      <c r="N37" s="297">
        <f t="shared" si="3"/>
        <v>9678</v>
      </c>
      <c r="O37" s="297">
        <f t="shared" si="3"/>
        <v>267700</v>
      </c>
      <c r="P37" s="297">
        <f t="shared" si="3"/>
        <v>295300</v>
      </c>
      <c r="Q37" s="297">
        <f t="shared" si="3"/>
        <v>299500</v>
      </c>
      <c r="R37" s="297">
        <f t="shared" si="3"/>
        <v>28900</v>
      </c>
      <c r="S37" s="297">
        <f t="shared" si="3"/>
        <v>65500</v>
      </c>
      <c r="T37" s="297">
        <f t="shared" si="3"/>
        <v>65500</v>
      </c>
      <c r="U37" s="297">
        <f t="shared" si="3"/>
        <v>273223</v>
      </c>
      <c r="V37" s="297">
        <f t="shared" si="3"/>
        <v>130514</v>
      </c>
      <c r="W37" s="297">
        <f t="shared" si="3"/>
        <v>117645</v>
      </c>
      <c r="X37" s="297">
        <f t="shared" si="3"/>
        <v>73697</v>
      </c>
      <c r="Y37" s="298">
        <f t="shared" si="3"/>
        <v>2500</v>
      </c>
      <c r="Z37" s="298">
        <f t="shared" si="3"/>
        <v>60120</v>
      </c>
      <c r="AA37" s="299">
        <f t="shared" si="3"/>
        <v>0</v>
      </c>
      <c r="AB37" s="298">
        <f t="shared" si="3"/>
        <v>1000000</v>
      </c>
      <c r="AC37" s="300">
        <f t="shared" si="3"/>
        <v>1000000</v>
      </c>
      <c r="AD37" s="329">
        <f t="shared" si="3"/>
        <v>2106262</v>
      </c>
      <c r="AE37" s="300">
        <f t="shared" si="3"/>
        <v>2915016</v>
      </c>
      <c r="AF37" s="300">
        <f t="shared" si="3"/>
        <v>3036740</v>
      </c>
      <c r="AG37" s="329">
        <f t="shared" si="3"/>
        <v>394013</v>
      </c>
      <c r="AH37" s="298">
        <f t="shared" si="3"/>
        <v>0</v>
      </c>
      <c r="AI37" s="298">
        <f t="shared" si="3"/>
        <v>35809</v>
      </c>
      <c r="AJ37" s="304">
        <f t="shared" si="3"/>
        <v>2500275</v>
      </c>
      <c r="AK37" s="298">
        <f t="shared" si="3"/>
        <v>2915016</v>
      </c>
      <c r="AL37" s="298">
        <f t="shared" si="3"/>
        <v>3072549</v>
      </c>
      <c r="AM37" s="299">
        <f t="shared" si="3"/>
        <v>388656</v>
      </c>
      <c r="AN37" s="302">
        <f t="shared" si="3"/>
        <v>733356</v>
      </c>
      <c r="AO37" s="305">
        <f t="shared" si="3"/>
        <v>776644</v>
      </c>
      <c r="AP37" s="4"/>
    </row>
    <row r="38" spans="1:42" ht="28.5" customHeight="1">
      <c r="A38" s="95"/>
      <c r="B38" s="330" t="s">
        <v>180</v>
      </c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9"/>
      <c r="W38" s="249"/>
      <c r="X38" s="248"/>
      <c r="Y38" s="124"/>
      <c r="Z38" s="331"/>
      <c r="AA38" s="254"/>
      <c r="AB38" s="251"/>
      <c r="AC38" s="251"/>
      <c r="AD38" s="253"/>
      <c r="AE38" s="251"/>
      <c r="AF38" s="251"/>
      <c r="AG38" s="332">
        <f>AG37</f>
        <v>394013</v>
      </c>
      <c r="AH38" s="333">
        <f>AH37</f>
        <v>0</v>
      </c>
      <c r="AI38" s="333">
        <f>AI37</f>
        <v>35809</v>
      </c>
      <c r="AJ38" s="250">
        <f>SUM(AG38)</f>
        <v>394013</v>
      </c>
      <c r="AK38" s="251">
        <f>SUM(AH38)</f>
        <v>0</v>
      </c>
      <c r="AL38" s="251">
        <f>SUM(AI38)</f>
        <v>35809</v>
      </c>
      <c r="AM38" s="250"/>
      <c r="AN38" s="252"/>
      <c r="AO38" s="255"/>
      <c r="AP38" s="334"/>
    </row>
    <row r="39" spans="1:42" ht="22.5" customHeight="1">
      <c r="A39" s="95"/>
      <c r="B39" s="247" t="s">
        <v>181</v>
      </c>
      <c r="C39" s="335">
        <f aca="true" t="shared" si="4" ref="C39:AL39">C37-C38</f>
        <v>291220</v>
      </c>
      <c r="D39" s="335">
        <f t="shared" si="4"/>
        <v>314183</v>
      </c>
      <c r="E39" s="335">
        <f t="shared" si="4"/>
        <v>328893</v>
      </c>
      <c r="F39" s="335">
        <f t="shared" si="4"/>
        <v>502433</v>
      </c>
      <c r="G39" s="335">
        <f t="shared" si="4"/>
        <v>594291</v>
      </c>
      <c r="H39" s="335">
        <f t="shared" si="4"/>
        <v>643190</v>
      </c>
      <c r="I39" s="335">
        <f t="shared" si="4"/>
        <v>651289</v>
      </c>
      <c r="J39" s="335">
        <f t="shared" si="4"/>
        <v>503050</v>
      </c>
      <c r="K39" s="335">
        <f t="shared" si="4"/>
        <v>512214</v>
      </c>
      <c r="L39" s="335">
        <f t="shared" si="4"/>
        <v>17800</v>
      </c>
      <c r="M39" s="335">
        <f t="shared" si="4"/>
        <v>9678</v>
      </c>
      <c r="N39" s="335">
        <f t="shared" si="4"/>
        <v>9678</v>
      </c>
      <c r="O39" s="335">
        <f t="shared" si="4"/>
        <v>267700</v>
      </c>
      <c r="P39" s="335">
        <f t="shared" si="4"/>
        <v>295300</v>
      </c>
      <c r="Q39" s="335">
        <f t="shared" si="4"/>
        <v>299500</v>
      </c>
      <c r="R39" s="335">
        <f t="shared" si="4"/>
        <v>28900</v>
      </c>
      <c r="S39" s="335">
        <f t="shared" si="4"/>
        <v>65500</v>
      </c>
      <c r="T39" s="335">
        <f t="shared" si="4"/>
        <v>65500</v>
      </c>
      <c r="U39" s="335">
        <f t="shared" si="4"/>
        <v>273223</v>
      </c>
      <c r="V39" s="335">
        <f t="shared" si="4"/>
        <v>130514</v>
      </c>
      <c r="W39" s="335">
        <f t="shared" si="4"/>
        <v>117645</v>
      </c>
      <c r="X39" s="335">
        <f t="shared" si="4"/>
        <v>73697</v>
      </c>
      <c r="Y39" s="335">
        <f t="shared" si="4"/>
        <v>2500</v>
      </c>
      <c r="Z39" s="336">
        <f t="shared" si="4"/>
        <v>60120</v>
      </c>
      <c r="AA39" s="337">
        <f t="shared" si="4"/>
        <v>0</v>
      </c>
      <c r="AB39" s="338">
        <f t="shared" si="4"/>
        <v>1000000</v>
      </c>
      <c r="AC39" s="339">
        <f t="shared" si="4"/>
        <v>1000000</v>
      </c>
      <c r="AD39" s="340">
        <f t="shared" si="4"/>
        <v>2106262</v>
      </c>
      <c r="AE39" s="341">
        <f t="shared" si="4"/>
        <v>2915016</v>
      </c>
      <c r="AF39" s="341">
        <f t="shared" si="4"/>
        <v>3036740</v>
      </c>
      <c r="AG39" s="338">
        <f t="shared" si="4"/>
        <v>0</v>
      </c>
      <c r="AH39" s="341">
        <f t="shared" si="4"/>
        <v>0</v>
      </c>
      <c r="AI39" s="341">
        <f t="shared" si="4"/>
        <v>0</v>
      </c>
      <c r="AJ39" s="337">
        <f t="shared" si="4"/>
        <v>2106262</v>
      </c>
      <c r="AK39" s="342">
        <f t="shared" si="4"/>
        <v>2915016</v>
      </c>
      <c r="AL39" s="338">
        <f t="shared" si="4"/>
        <v>3036740</v>
      </c>
      <c r="AM39" s="337"/>
      <c r="AN39" s="335"/>
      <c r="AO39" s="339"/>
      <c r="AP39" s="5"/>
    </row>
    <row r="40" spans="2:42" ht="12.75"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584" t="s">
        <v>182</v>
      </c>
      <c r="U40" s="584"/>
      <c r="V40" s="584"/>
      <c r="W40" s="584"/>
      <c r="X40" s="584"/>
      <c r="Y40" s="584"/>
      <c r="AA40" s="343"/>
      <c r="AB40" s="343"/>
      <c r="AC40" s="343"/>
      <c r="AD40" s="344"/>
      <c r="AE40" s="344"/>
      <c r="AF40" s="344"/>
      <c r="AG40" s="344"/>
      <c r="AH40" s="345"/>
      <c r="AI40" s="345"/>
      <c r="AJ40" s="346">
        <v>347000</v>
      </c>
      <c r="AK40" s="347">
        <f>AK39-i_kiad_!AH45</f>
        <v>-28870</v>
      </c>
      <c r="AL40" s="348">
        <f>AL39-i_kiad_!AI45</f>
        <v>-28870</v>
      </c>
      <c r="AM40" s="346"/>
      <c r="AN40" s="349"/>
      <c r="AO40" s="350"/>
      <c r="AP40" s="215"/>
    </row>
    <row r="41" spans="2:42" ht="12.75"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585" t="s">
        <v>183</v>
      </c>
      <c r="U41" s="585"/>
      <c r="V41" s="585"/>
      <c r="W41" s="585"/>
      <c r="X41" s="585"/>
      <c r="Y41" s="585"/>
      <c r="Z41" s="351"/>
      <c r="AA41" s="352"/>
      <c r="AB41" s="352"/>
      <c r="AC41" s="352"/>
      <c r="AD41" s="353"/>
      <c r="AE41" s="353"/>
      <c r="AF41" s="353"/>
      <c r="AG41" s="353"/>
      <c r="AH41" s="354"/>
      <c r="AI41" s="354"/>
      <c r="AJ41" s="355">
        <v>30000</v>
      </c>
      <c r="AK41" s="356">
        <v>0</v>
      </c>
      <c r="AL41" s="353">
        <v>0</v>
      </c>
      <c r="AM41" s="355"/>
      <c r="AN41" s="357"/>
      <c r="AO41" s="354"/>
      <c r="AP41" s="215"/>
    </row>
    <row r="42" spans="2:42" ht="12.75"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586" t="s">
        <v>184</v>
      </c>
      <c r="U42" s="586"/>
      <c r="V42" s="586"/>
      <c r="W42" s="586"/>
      <c r="X42" s="586"/>
      <c r="Y42" s="586"/>
      <c r="Z42" s="358"/>
      <c r="AA42" s="359"/>
      <c r="AB42" s="359"/>
      <c r="AC42" s="359"/>
      <c r="AD42" s="360"/>
      <c r="AE42" s="360"/>
      <c r="AF42" s="360"/>
      <c r="AG42" s="360"/>
      <c r="AH42" s="361"/>
      <c r="AI42" s="361"/>
      <c r="AJ42" s="362">
        <v>317000</v>
      </c>
      <c r="AK42" s="363">
        <f>i_kiad_!AH45-AK39</f>
        <v>28870</v>
      </c>
      <c r="AL42" s="360">
        <f>i_kiad_!AI45-AL39</f>
        <v>28870</v>
      </c>
      <c r="AM42" s="362"/>
      <c r="AN42" s="364"/>
      <c r="AO42" s="361"/>
      <c r="AP42" s="215"/>
    </row>
    <row r="43" spans="2:42" ht="12.7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</row>
    <row r="44" spans="2:42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</row>
    <row r="45" spans="2:42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</row>
    <row r="46" spans="2:42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</row>
  </sheetData>
  <mergeCells count="18">
    <mergeCell ref="T42:Y42"/>
    <mergeCell ref="AJ6:AL6"/>
    <mergeCell ref="AM6:AO6"/>
    <mergeCell ref="T40:Y40"/>
    <mergeCell ref="T41:Y41"/>
    <mergeCell ref="X6:Z6"/>
    <mergeCell ref="AA6:AC6"/>
    <mergeCell ref="AD6:AF6"/>
    <mergeCell ref="AG6:AI6"/>
    <mergeCell ref="B2:W2"/>
    <mergeCell ref="C5:W5"/>
    <mergeCell ref="C6:E6"/>
    <mergeCell ref="F6:H6"/>
    <mergeCell ref="I6:K6"/>
    <mergeCell ref="L6:N6"/>
    <mergeCell ref="O6:Q6"/>
    <mergeCell ref="R6:T6"/>
    <mergeCell ref="U6:W6"/>
  </mergeCells>
  <printOptions/>
  <pageMargins left="0" right="0" top="1.3097222222222222" bottom="0.39375" header="0.5118055555555556" footer="0.5118055555555556"/>
  <pageSetup horizontalDpi="300" verticalDpi="300"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6">
      <selection activeCell="E22" sqref="E22"/>
    </sheetView>
  </sheetViews>
  <sheetFormatPr defaultColWidth="9.00390625" defaultRowHeight="12.75"/>
  <cols>
    <col min="1" max="1" width="43.25390625" style="0" customWidth="1"/>
  </cols>
  <sheetData>
    <row r="1" ht="12.75">
      <c r="C1" t="s">
        <v>185</v>
      </c>
    </row>
    <row r="2" spans="1:5" ht="12.75">
      <c r="A2" s="568" t="s">
        <v>186</v>
      </c>
      <c r="B2" s="568"/>
      <c r="C2" s="568"/>
      <c r="D2" s="568"/>
      <c r="E2" s="2"/>
    </row>
    <row r="3" spans="1:5" ht="12.75">
      <c r="A3" s="568" t="s">
        <v>187</v>
      </c>
      <c r="B3" s="568"/>
      <c r="C3" s="568"/>
      <c r="D3" s="568"/>
      <c r="E3" s="48"/>
    </row>
    <row r="5" ht="12.75">
      <c r="D5" t="s">
        <v>188</v>
      </c>
    </row>
    <row r="6" spans="1:5" ht="12.75">
      <c r="A6" s="587" t="s">
        <v>118</v>
      </c>
      <c r="B6" s="588" t="s">
        <v>189</v>
      </c>
      <c r="C6" s="588"/>
      <c r="D6" s="588"/>
      <c r="E6" s="588"/>
    </row>
    <row r="7" spans="1:5" ht="25.5">
      <c r="A7" s="587"/>
      <c r="B7" s="365" t="s">
        <v>190</v>
      </c>
      <c r="C7" s="365" t="s">
        <v>191</v>
      </c>
      <c r="D7" s="365" t="s">
        <v>192</v>
      </c>
      <c r="E7" s="365" t="s">
        <v>193</v>
      </c>
    </row>
    <row r="8" spans="1:5" ht="12.75">
      <c r="A8" s="366" t="s">
        <v>194</v>
      </c>
      <c r="B8" s="15"/>
      <c r="C8" s="367"/>
      <c r="D8" s="368"/>
      <c r="E8" s="368"/>
    </row>
    <row r="9" spans="1:5" ht="12.75">
      <c r="A9" s="16" t="s">
        <v>195</v>
      </c>
      <c r="B9" s="19">
        <v>1180</v>
      </c>
      <c r="C9" s="40">
        <v>1770</v>
      </c>
      <c r="D9" s="369">
        <v>2000</v>
      </c>
      <c r="E9" s="369">
        <v>2000</v>
      </c>
    </row>
    <row r="10" spans="1:5" ht="12.75">
      <c r="A10" s="16" t="s">
        <v>196</v>
      </c>
      <c r="B10" s="19">
        <v>253902</v>
      </c>
      <c r="C10" s="40">
        <v>218241</v>
      </c>
      <c r="D10" s="369">
        <v>245845</v>
      </c>
      <c r="E10" s="369">
        <v>261905</v>
      </c>
    </row>
    <row r="11" spans="1:5" ht="12.75">
      <c r="A11" s="16" t="s">
        <v>197</v>
      </c>
      <c r="B11" s="19">
        <v>29821</v>
      </c>
      <c r="C11" s="40">
        <v>29997</v>
      </c>
      <c r="D11" s="369">
        <v>28892</v>
      </c>
      <c r="E11" s="369">
        <v>28542</v>
      </c>
    </row>
    <row r="12" spans="1:5" ht="12.75">
      <c r="A12" s="16" t="s">
        <v>198</v>
      </c>
      <c r="B12" s="19">
        <v>600</v>
      </c>
      <c r="C12" s="40">
        <v>1000</v>
      </c>
      <c r="D12" s="369">
        <v>32000</v>
      </c>
      <c r="E12" s="369">
        <v>29400</v>
      </c>
    </row>
    <row r="13" spans="1:5" ht="12.75">
      <c r="A13" s="16" t="s">
        <v>199</v>
      </c>
      <c r="B13" s="19">
        <v>634629</v>
      </c>
      <c r="C13" s="40">
        <v>589398</v>
      </c>
      <c r="D13" s="370">
        <v>486050</v>
      </c>
      <c r="E13" s="370">
        <v>495149</v>
      </c>
    </row>
    <row r="14" spans="1:5" ht="12.75">
      <c r="A14" s="16" t="s">
        <v>200</v>
      </c>
      <c r="B14" s="19">
        <v>17500</v>
      </c>
      <c r="C14" s="40">
        <v>18500</v>
      </c>
      <c r="D14" s="370">
        <v>17000</v>
      </c>
      <c r="E14" s="370">
        <v>17065</v>
      </c>
    </row>
    <row r="15" spans="1:5" ht="12.75">
      <c r="A15" s="16" t="s">
        <v>201</v>
      </c>
      <c r="B15" s="19">
        <v>413603</v>
      </c>
      <c r="C15" s="40">
        <v>548381</v>
      </c>
      <c r="D15" s="369">
        <v>431260</v>
      </c>
      <c r="E15" s="369">
        <v>424191</v>
      </c>
    </row>
    <row r="16" spans="1:5" ht="12.75">
      <c r="A16" s="16" t="s">
        <v>202</v>
      </c>
      <c r="B16" s="19">
        <v>28900</v>
      </c>
      <c r="C16" s="40">
        <v>79663</v>
      </c>
      <c r="D16" s="369">
        <v>65500</v>
      </c>
      <c r="E16" s="369">
        <v>65500</v>
      </c>
    </row>
    <row r="17" spans="1:5" ht="12.75">
      <c r="A17" s="16" t="s">
        <v>203</v>
      </c>
      <c r="B17" s="19">
        <v>0</v>
      </c>
      <c r="C17" s="40">
        <v>100</v>
      </c>
      <c r="D17" s="369">
        <v>0</v>
      </c>
      <c r="E17" s="369">
        <v>0</v>
      </c>
    </row>
    <row r="18" spans="1:5" ht="12.75">
      <c r="A18" s="16" t="s">
        <v>204</v>
      </c>
      <c r="B18" s="19">
        <v>0</v>
      </c>
      <c r="C18" s="40">
        <v>255930</v>
      </c>
      <c r="D18" s="369">
        <v>0</v>
      </c>
      <c r="E18" s="369">
        <v>0</v>
      </c>
    </row>
    <row r="19" spans="1:5" ht="12.75">
      <c r="A19" s="16" t="s">
        <v>205</v>
      </c>
      <c r="B19" s="19">
        <v>17800</v>
      </c>
      <c r="C19" s="40">
        <v>5500</v>
      </c>
      <c r="D19" s="369">
        <v>9678</v>
      </c>
      <c r="E19" s="369">
        <v>9678</v>
      </c>
    </row>
    <row r="20" spans="1:5" ht="12.75">
      <c r="A20" s="16" t="s">
        <v>206</v>
      </c>
      <c r="B20" s="19">
        <v>0</v>
      </c>
      <c r="C20" s="40">
        <v>0</v>
      </c>
      <c r="D20" s="369">
        <v>0</v>
      </c>
      <c r="E20" s="369">
        <v>0</v>
      </c>
    </row>
    <row r="21" spans="1:5" ht="12.75">
      <c r="A21" s="16" t="s">
        <v>207</v>
      </c>
      <c r="B21" s="19">
        <v>564148</v>
      </c>
      <c r="C21" s="40">
        <v>419350</v>
      </c>
      <c r="D21" s="369">
        <v>523322</v>
      </c>
      <c r="E21" s="369">
        <v>508116</v>
      </c>
    </row>
    <row r="22" spans="1:5" ht="12.75">
      <c r="A22" s="16" t="s">
        <v>208</v>
      </c>
      <c r="B22" s="19">
        <v>640</v>
      </c>
      <c r="C22" s="40">
        <v>2636</v>
      </c>
      <c r="D22" s="369">
        <v>40057</v>
      </c>
      <c r="E22" s="369">
        <v>62878</v>
      </c>
    </row>
    <row r="23" spans="1:5" ht="12.75">
      <c r="A23" s="16" t="s">
        <v>209</v>
      </c>
      <c r="B23" s="19">
        <v>22747</v>
      </c>
      <c r="C23" s="40">
        <v>20320</v>
      </c>
      <c r="D23" s="369">
        <v>24912</v>
      </c>
      <c r="E23" s="369">
        <v>24908</v>
      </c>
    </row>
    <row r="24" spans="1:5" ht="12.75">
      <c r="A24" s="16" t="s">
        <v>210</v>
      </c>
      <c r="B24" s="19">
        <v>1088</v>
      </c>
      <c r="C24" s="40">
        <v>1173000</v>
      </c>
      <c r="D24" s="369">
        <v>0</v>
      </c>
      <c r="E24" s="369">
        <v>0</v>
      </c>
    </row>
    <row r="25" spans="1:5" ht="12.75">
      <c r="A25" s="16" t="s">
        <v>211</v>
      </c>
      <c r="B25" s="19">
        <v>12000</v>
      </c>
      <c r="C25" s="40">
        <v>0</v>
      </c>
      <c r="D25" s="369">
        <v>6000</v>
      </c>
      <c r="E25" s="369">
        <v>6000</v>
      </c>
    </row>
    <row r="26" spans="1:5" ht="12.75">
      <c r="A26" s="16" t="s">
        <v>212</v>
      </c>
      <c r="B26" s="19">
        <v>0</v>
      </c>
      <c r="C26" s="40">
        <v>0</v>
      </c>
      <c r="D26" s="369">
        <v>0</v>
      </c>
      <c r="E26" s="369">
        <v>41288</v>
      </c>
    </row>
    <row r="27" spans="1:5" ht="12.75">
      <c r="A27" s="16" t="s">
        <v>35</v>
      </c>
      <c r="B27" s="19">
        <v>500</v>
      </c>
      <c r="C27" s="40">
        <v>0</v>
      </c>
      <c r="D27" s="369">
        <v>450</v>
      </c>
      <c r="E27" s="369">
        <v>450</v>
      </c>
    </row>
    <row r="28" spans="1:5" ht="12.75">
      <c r="A28" s="16" t="s">
        <v>213</v>
      </c>
      <c r="B28" s="19">
        <f>SUM(B9:B27)</f>
        <v>1999058</v>
      </c>
      <c r="C28" s="40">
        <f>SUM(C9:C27)</f>
        <v>3363786</v>
      </c>
      <c r="D28" s="369">
        <f>SUM(D9:D27)</f>
        <v>1912966</v>
      </c>
      <c r="E28" s="369">
        <f>SUM(E9:E27)</f>
        <v>1977070</v>
      </c>
    </row>
    <row r="29" spans="1:5" ht="12.75">
      <c r="A29" s="16" t="s">
        <v>37</v>
      </c>
      <c r="B29" s="19">
        <v>8360</v>
      </c>
      <c r="C29" s="40">
        <v>34512</v>
      </c>
      <c r="D29" s="369">
        <v>2050</v>
      </c>
      <c r="E29" s="369">
        <v>59670</v>
      </c>
    </row>
    <row r="30" spans="1:5" ht="12.75">
      <c r="A30" s="16" t="s">
        <v>214</v>
      </c>
      <c r="B30" s="19">
        <f>SUM(B28:B29)</f>
        <v>2007418</v>
      </c>
      <c r="C30" s="40">
        <f>SUM(C28:C29)</f>
        <v>3398298</v>
      </c>
      <c r="D30" s="369">
        <f>SUM(D28:D29)</f>
        <v>1915016</v>
      </c>
      <c r="E30" s="369">
        <f>SUM(E28:E29)</f>
        <v>2036740</v>
      </c>
    </row>
    <row r="31" spans="1:5" ht="12.75">
      <c r="A31" s="16" t="s">
        <v>215</v>
      </c>
      <c r="B31" s="19">
        <v>281082</v>
      </c>
      <c r="C31" s="40">
        <v>230229</v>
      </c>
      <c r="D31" s="369">
        <v>28870</v>
      </c>
      <c r="E31" s="369">
        <v>28870</v>
      </c>
    </row>
    <row r="32" spans="1:5" ht="12.75">
      <c r="A32" s="16" t="s">
        <v>216</v>
      </c>
      <c r="B32" s="19">
        <v>30000</v>
      </c>
      <c r="C32" s="40">
        <v>47700</v>
      </c>
      <c r="D32" s="369">
        <v>0</v>
      </c>
      <c r="E32" s="369">
        <v>0</v>
      </c>
    </row>
    <row r="33" spans="1:5" ht="12.75">
      <c r="A33" s="16" t="s">
        <v>217</v>
      </c>
      <c r="B33" s="19"/>
      <c r="C33" s="40"/>
      <c r="D33" s="370">
        <v>1000000</v>
      </c>
      <c r="E33" s="370">
        <v>1000000</v>
      </c>
    </row>
    <row r="34" spans="1:5" ht="12.75">
      <c r="A34" s="33" t="s">
        <v>218</v>
      </c>
      <c r="B34" s="22"/>
      <c r="C34" s="371"/>
      <c r="D34" s="372"/>
      <c r="E34" s="372"/>
    </row>
    <row r="35" spans="1:5" ht="12.75">
      <c r="A35" s="373" t="s">
        <v>156</v>
      </c>
      <c r="B35" s="25">
        <f>SUM(B30:B34)</f>
        <v>2318500</v>
      </c>
      <c r="C35" s="43">
        <f>SUM(C30:C34)</f>
        <v>3676227</v>
      </c>
      <c r="D35" s="374">
        <f>SUM(D30:D34)</f>
        <v>2943886</v>
      </c>
      <c r="E35" s="374">
        <f>SUM(E30:E34)</f>
        <v>3065610</v>
      </c>
    </row>
    <row r="36" spans="1:5" ht="12.75">
      <c r="A36" s="375"/>
      <c r="B36" s="376"/>
      <c r="C36" s="367"/>
      <c r="D36" s="368"/>
      <c r="E36" s="368"/>
    </row>
    <row r="37" spans="1:5" ht="12.75">
      <c r="A37" s="377" t="s">
        <v>219</v>
      </c>
      <c r="B37" s="19"/>
      <c r="C37" s="40"/>
      <c r="D37" s="369"/>
      <c r="E37" s="369"/>
    </row>
    <row r="38" spans="1:5" ht="12.75">
      <c r="A38" s="16" t="s">
        <v>10</v>
      </c>
      <c r="B38" s="19">
        <v>951323</v>
      </c>
      <c r="C38" s="40">
        <v>954820</v>
      </c>
      <c r="D38" s="369">
        <v>866709</v>
      </c>
      <c r="E38" s="369">
        <v>877724</v>
      </c>
    </row>
    <row r="39" spans="1:5" ht="12.75">
      <c r="A39" s="16" t="s">
        <v>220</v>
      </c>
      <c r="B39" s="19">
        <v>293368</v>
      </c>
      <c r="C39" s="40">
        <v>294815</v>
      </c>
      <c r="D39" s="369">
        <v>277084</v>
      </c>
      <c r="E39" s="369">
        <v>280014</v>
      </c>
    </row>
    <row r="40" spans="1:5" ht="12.75">
      <c r="A40" s="16" t="s">
        <v>221</v>
      </c>
      <c r="B40" s="19">
        <v>575977</v>
      </c>
      <c r="C40" s="40">
        <v>565572</v>
      </c>
      <c r="D40" s="369">
        <v>547131</v>
      </c>
      <c r="E40" s="369">
        <v>636457</v>
      </c>
    </row>
    <row r="41" spans="1:5" ht="12.75">
      <c r="A41" s="16" t="s">
        <v>24</v>
      </c>
      <c r="B41" s="19">
        <v>36218</v>
      </c>
      <c r="C41" s="40">
        <v>38720</v>
      </c>
      <c r="D41" s="369">
        <v>53571</v>
      </c>
      <c r="E41" s="369">
        <v>53571</v>
      </c>
    </row>
    <row r="42" spans="1:5" ht="12.75">
      <c r="A42" s="16" t="s">
        <v>16</v>
      </c>
      <c r="B42" s="19">
        <v>3500</v>
      </c>
      <c r="C42" s="40">
        <v>5754</v>
      </c>
      <c r="D42" s="369">
        <v>19800</v>
      </c>
      <c r="E42" s="369">
        <v>20846</v>
      </c>
    </row>
    <row r="43" spans="1:5" ht="12.75">
      <c r="A43" s="16" t="s">
        <v>30</v>
      </c>
      <c r="B43" s="19">
        <v>6500</v>
      </c>
      <c r="C43" s="40">
        <v>15191</v>
      </c>
      <c r="D43" s="369"/>
      <c r="E43" s="369">
        <v>9257</v>
      </c>
    </row>
    <row r="44" spans="1:5" ht="12.75">
      <c r="A44" s="16" t="s">
        <v>222</v>
      </c>
      <c r="B44" s="19">
        <v>17400</v>
      </c>
      <c r="C44" s="40">
        <v>22700</v>
      </c>
      <c r="D44" s="369">
        <v>18025</v>
      </c>
      <c r="E44" s="369">
        <v>18475</v>
      </c>
    </row>
    <row r="45" spans="1:5" ht="12.75">
      <c r="A45" s="16" t="s">
        <v>223</v>
      </c>
      <c r="B45" s="19">
        <v>11700</v>
      </c>
      <c r="C45" s="40">
        <v>0</v>
      </c>
      <c r="D45" s="369"/>
      <c r="E45" s="369"/>
    </row>
    <row r="46" spans="1:5" ht="12.75">
      <c r="A46" s="16" t="s">
        <v>224</v>
      </c>
      <c r="B46" s="19">
        <v>23225</v>
      </c>
      <c r="C46" s="40">
        <v>20755</v>
      </c>
      <c r="D46" s="369">
        <v>23971</v>
      </c>
      <c r="E46" s="369">
        <v>25608</v>
      </c>
    </row>
    <row r="47" spans="1:5" ht="12.75">
      <c r="A47" s="16" t="s">
        <v>225</v>
      </c>
      <c r="B47" s="19">
        <v>640</v>
      </c>
      <c r="C47" s="40">
        <v>650</v>
      </c>
      <c r="D47" s="369">
        <v>1887</v>
      </c>
      <c r="E47" s="369">
        <v>3745</v>
      </c>
    </row>
    <row r="48" spans="1:5" ht="12.75">
      <c r="A48" s="16" t="s">
        <v>26</v>
      </c>
      <c r="B48" s="19">
        <v>11666</v>
      </c>
      <c r="C48" s="40">
        <v>50530</v>
      </c>
      <c r="D48" s="369">
        <v>19483</v>
      </c>
      <c r="E48" s="369">
        <v>19483</v>
      </c>
    </row>
    <row r="49" spans="1:5" ht="12.75">
      <c r="A49" s="16" t="s">
        <v>28</v>
      </c>
      <c r="B49" s="19">
        <v>98349</v>
      </c>
      <c r="C49" s="40">
        <v>1467566</v>
      </c>
      <c r="D49" s="369">
        <v>112782</v>
      </c>
      <c r="E49" s="369">
        <v>176726</v>
      </c>
    </row>
    <row r="50" spans="1:5" ht="12.75">
      <c r="A50" s="16" t="s">
        <v>58</v>
      </c>
      <c r="B50" s="19">
        <v>0</v>
      </c>
      <c r="C50" s="40">
        <v>0</v>
      </c>
      <c r="D50" s="369">
        <v>0</v>
      </c>
      <c r="E50" s="369">
        <v>0</v>
      </c>
    </row>
    <row r="51" spans="1:5" ht="12.75">
      <c r="A51" s="16" t="s">
        <v>36</v>
      </c>
      <c r="B51" s="19">
        <v>0</v>
      </c>
      <c r="C51" s="40">
        <v>0</v>
      </c>
      <c r="D51" s="369">
        <v>150</v>
      </c>
      <c r="E51" s="369">
        <v>150</v>
      </c>
    </row>
    <row r="52" spans="1:5" ht="12.75">
      <c r="A52" s="16" t="s">
        <v>226</v>
      </c>
      <c r="B52" s="19">
        <f>SUM(B38:B51)</f>
        <v>2029866</v>
      </c>
      <c r="C52" s="40">
        <f>SUM(C38:C51)</f>
        <v>3437073</v>
      </c>
      <c r="D52" s="369">
        <f>SUM(D38:D51)</f>
        <v>1940593</v>
      </c>
      <c r="E52" s="369">
        <f>SUM(E38:E51)</f>
        <v>2122056</v>
      </c>
    </row>
    <row r="53" spans="1:5" ht="12.75">
      <c r="A53" s="16" t="s">
        <v>141</v>
      </c>
      <c r="B53" s="19">
        <v>6085</v>
      </c>
      <c r="C53" s="40">
        <v>5474</v>
      </c>
      <c r="D53" s="369">
        <v>550</v>
      </c>
      <c r="E53" s="369">
        <v>2811</v>
      </c>
    </row>
    <row r="54" spans="1:5" ht="12.75">
      <c r="A54" s="16" t="s">
        <v>227</v>
      </c>
      <c r="B54" s="19">
        <f>SUM(B52:B53)</f>
        <v>2035951</v>
      </c>
      <c r="C54" s="40">
        <f>SUM(C52:C53)</f>
        <v>3442547</v>
      </c>
      <c r="D54" s="369">
        <f>SUM(D52:D53)</f>
        <v>1941143</v>
      </c>
      <c r="E54" s="369">
        <f>SUM(E52:E53)</f>
        <v>2124867</v>
      </c>
    </row>
    <row r="55" spans="1:5" ht="12.75">
      <c r="A55" s="16" t="s">
        <v>228</v>
      </c>
      <c r="B55" s="19">
        <v>226096</v>
      </c>
      <c r="C55" s="40">
        <v>185000</v>
      </c>
      <c r="D55" s="369">
        <v>317000</v>
      </c>
      <c r="E55" s="369">
        <v>317000</v>
      </c>
    </row>
    <row r="56" spans="1:5" ht="12.75">
      <c r="A56" s="16" t="s">
        <v>229</v>
      </c>
      <c r="B56" s="19">
        <v>56453</v>
      </c>
      <c r="C56" s="40">
        <v>48680</v>
      </c>
      <c r="D56" s="369">
        <v>243543</v>
      </c>
      <c r="E56" s="369">
        <v>243543</v>
      </c>
    </row>
    <row r="57" spans="1:5" ht="12.75">
      <c r="A57" s="16" t="s">
        <v>230</v>
      </c>
      <c r="B57" s="19"/>
      <c r="C57" s="40"/>
      <c r="D57" s="370">
        <v>442200</v>
      </c>
      <c r="E57" s="370">
        <v>380200</v>
      </c>
    </row>
    <row r="58" spans="1:5" ht="12.75">
      <c r="A58" s="33" t="s">
        <v>231</v>
      </c>
      <c r="B58" s="22"/>
      <c r="C58" s="371"/>
      <c r="D58" s="372"/>
      <c r="E58" s="372"/>
    </row>
    <row r="59" spans="1:5" ht="12.75">
      <c r="A59" s="373" t="s">
        <v>157</v>
      </c>
      <c r="B59" s="25">
        <f>SUM(B54:B58)</f>
        <v>2318500</v>
      </c>
      <c r="C59" s="43">
        <f>SUM(C54:C58)</f>
        <v>3676227</v>
      </c>
      <c r="D59" s="374">
        <f>SUM(D54:D58)</f>
        <v>2943886</v>
      </c>
      <c r="E59" s="374">
        <f>SUM(E54:E58)</f>
        <v>3065610</v>
      </c>
    </row>
    <row r="60" spans="1:5" ht="12.75">
      <c r="A60" s="378"/>
      <c r="B60" s="379"/>
      <c r="C60" s="380"/>
      <c r="D60" s="381"/>
      <c r="E60" s="381"/>
    </row>
    <row r="61" spans="1:5" ht="12.75">
      <c r="A61" s="382" t="s">
        <v>232</v>
      </c>
      <c r="B61" s="383">
        <v>742549</v>
      </c>
      <c r="C61" s="384">
        <v>394013</v>
      </c>
      <c r="D61" s="385"/>
      <c r="E61" s="385">
        <v>35809</v>
      </c>
    </row>
    <row r="62" spans="1:5" ht="12.75">
      <c r="A62" s="383" t="s">
        <v>233</v>
      </c>
      <c r="B62" s="383"/>
      <c r="C62" s="383">
        <v>388656</v>
      </c>
      <c r="D62" s="383">
        <v>733356</v>
      </c>
      <c r="E62" s="383">
        <v>776644</v>
      </c>
    </row>
  </sheetData>
  <mergeCells count="4">
    <mergeCell ref="A2:D2"/>
    <mergeCell ref="A3:D3"/>
    <mergeCell ref="A6:A7"/>
    <mergeCell ref="B6:E6"/>
  </mergeCells>
  <printOptions/>
  <pageMargins left="0.7875" right="0.7875" top="0.39375" bottom="0.39375" header="0.5118055555555556" footer="0.5118055555555556"/>
  <pageSetup horizontalDpi="300" verticalDpi="300" orientation="portrait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0"/>
  <sheetViews>
    <sheetView tabSelected="1" workbookViewId="0" topLeftCell="A28">
      <selection activeCell="E41" sqref="E41"/>
    </sheetView>
  </sheetViews>
  <sheetFormatPr defaultColWidth="9.00390625" defaultRowHeight="12.75"/>
  <cols>
    <col min="1" max="1" width="36.875" style="0" customWidth="1"/>
    <col min="5" max="11" width="8.625" style="0" customWidth="1"/>
    <col min="12" max="12" width="8.375" style="0" customWidth="1"/>
  </cols>
  <sheetData>
    <row r="1" ht="10.5" customHeight="1">
      <c r="K1" t="s">
        <v>234</v>
      </c>
    </row>
    <row r="2" spans="1:11" ht="12.75">
      <c r="A2" s="568" t="s">
        <v>235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</row>
    <row r="3" spans="1:12" ht="12.75">
      <c r="A3" s="568" t="s">
        <v>236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t="s">
        <v>237</v>
      </c>
    </row>
    <row r="4" spans="1:12" ht="12.75">
      <c r="A4" s="589" t="s">
        <v>118</v>
      </c>
      <c r="B4" s="590" t="s">
        <v>238</v>
      </c>
      <c r="C4" s="591" t="s">
        <v>239</v>
      </c>
      <c r="D4" s="591" t="s">
        <v>240</v>
      </c>
      <c r="E4" s="592" t="s">
        <v>241</v>
      </c>
      <c r="F4" s="592"/>
      <c r="G4" s="592"/>
      <c r="H4" s="592"/>
      <c r="I4" s="592"/>
      <c r="J4" s="592"/>
      <c r="K4" s="592"/>
      <c r="L4" s="387" t="s">
        <v>242</v>
      </c>
    </row>
    <row r="5" spans="1:12" ht="12.75">
      <c r="A5" s="589"/>
      <c r="B5" s="590"/>
      <c r="C5" s="591"/>
      <c r="D5" s="591"/>
      <c r="E5" s="388" t="s">
        <v>243</v>
      </c>
      <c r="F5" s="389" t="s">
        <v>244</v>
      </c>
      <c r="G5" s="389" t="s">
        <v>245</v>
      </c>
      <c r="H5" s="389" t="s">
        <v>246</v>
      </c>
      <c r="I5" s="389" t="s">
        <v>247</v>
      </c>
      <c r="J5" s="389" t="s">
        <v>248</v>
      </c>
      <c r="K5" s="390" t="s">
        <v>249</v>
      </c>
      <c r="L5" s="391" t="s">
        <v>250</v>
      </c>
    </row>
    <row r="6" spans="1:12" ht="10.5" customHeight="1">
      <c r="A6" s="366" t="s">
        <v>2</v>
      </c>
      <c r="B6" s="376"/>
      <c r="C6" s="392"/>
      <c r="D6" s="15"/>
      <c r="E6" s="393"/>
      <c r="F6" s="394"/>
      <c r="G6" s="394"/>
      <c r="H6" s="394"/>
      <c r="I6" s="394"/>
      <c r="J6" s="394"/>
      <c r="K6" s="395"/>
      <c r="L6" s="376"/>
    </row>
    <row r="7" spans="1:12" ht="12.75" customHeight="1">
      <c r="A7" s="396" t="s">
        <v>251</v>
      </c>
      <c r="B7" s="19">
        <f aca="true" t="shared" si="0" ref="B7:B14">SUM(C7:L7)</f>
        <v>2000</v>
      </c>
      <c r="C7" s="392">
        <v>2000</v>
      </c>
      <c r="D7" s="376"/>
      <c r="E7" s="397"/>
      <c r="F7" s="282"/>
      <c r="G7" s="282"/>
      <c r="H7" s="282"/>
      <c r="I7" s="282"/>
      <c r="J7" s="282"/>
      <c r="K7" s="369"/>
      <c r="L7" s="376"/>
    </row>
    <row r="8" spans="1:12" ht="12.75">
      <c r="A8" s="16" t="s">
        <v>252</v>
      </c>
      <c r="B8" s="19">
        <f t="shared" si="0"/>
        <v>131200</v>
      </c>
      <c r="C8" s="18"/>
      <c r="D8" s="19"/>
      <c r="E8" s="397">
        <v>6000</v>
      </c>
      <c r="F8" s="282">
        <v>6000</v>
      </c>
      <c r="G8" s="282">
        <v>200</v>
      </c>
      <c r="H8" s="282"/>
      <c r="I8" s="282"/>
      <c r="J8" s="282"/>
      <c r="K8" s="369">
        <v>105000</v>
      </c>
      <c r="L8" s="19">
        <v>14000</v>
      </c>
    </row>
    <row r="9" spans="1:12" ht="12.75">
      <c r="A9" s="16" t="s">
        <v>253</v>
      </c>
      <c r="B9" s="19">
        <f t="shared" si="0"/>
        <v>28400</v>
      </c>
      <c r="C9" s="18"/>
      <c r="D9" s="19"/>
      <c r="E9" s="397"/>
      <c r="F9" s="282">
        <v>15800</v>
      </c>
      <c r="G9" s="282"/>
      <c r="H9" s="282"/>
      <c r="I9" s="282">
        <v>1800</v>
      </c>
      <c r="J9" s="282"/>
      <c r="K9" s="369">
        <v>7000</v>
      </c>
      <c r="L9" s="19">
        <v>3800</v>
      </c>
    </row>
    <row r="10" spans="1:12" ht="12.75">
      <c r="A10" s="16" t="s">
        <v>254</v>
      </c>
      <c r="B10" s="19">
        <f t="shared" si="0"/>
        <v>18200</v>
      </c>
      <c r="C10" s="18"/>
      <c r="D10" s="19"/>
      <c r="E10" s="397"/>
      <c r="F10" s="282"/>
      <c r="G10" s="282">
        <v>4000</v>
      </c>
      <c r="H10" s="282">
        <v>4700</v>
      </c>
      <c r="I10" s="282">
        <v>3500</v>
      </c>
      <c r="J10" s="282"/>
      <c r="K10" s="369"/>
      <c r="L10" s="19">
        <v>6000</v>
      </c>
    </row>
    <row r="11" spans="1:12" ht="12.75">
      <c r="A11" s="16" t="s">
        <v>255</v>
      </c>
      <c r="B11" s="19">
        <f t="shared" si="0"/>
        <v>44265</v>
      </c>
      <c r="C11" s="18">
        <v>41115</v>
      </c>
      <c r="D11" s="19"/>
      <c r="E11" s="397"/>
      <c r="F11" s="282">
        <v>1200</v>
      </c>
      <c r="G11" s="282">
        <v>500</v>
      </c>
      <c r="H11" s="282">
        <v>450</v>
      </c>
      <c r="I11" s="282">
        <v>400</v>
      </c>
      <c r="J11" s="282"/>
      <c r="K11" s="369"/>
      <c r="L11" s="19">
        <v>600</v>
      </c>
    </row>
    <row r="12" spans="1:12" ht="12.75">
      <c r="A12" s="16" t="s">
        <v>256</v>
      </c>
      <c r="B12" s="19">
        <f t="shared" si="0"/>
        <v>29400</v>
      </c>
      <c r="C12" s="18">
        <v>27000</v>
      </c>
      <c r="D12" s="19"/>
      <c r="E12" s="397"/>
      <c r="F12" s="282"/>
      <c r="G12" s="282"/>
      <c r="H12" s="282"/>
      <c r="I12" s="282"/>
      <c r="J12" s="282"/>
      <c r="K12" s="369"/>
      <c r="L12" s="19">
        <v>2400</v>
      </c>
    </row>
    <row r="13" spans="1:12" ht="12.75">
      <c r="A13" s="16" t="s">
        <v>257</v>
      </c>
      <c r="B13" s="19">
        <f t="shared" si="0"/>
        <v>39840</v>
      </c>
      <c r="C13" s="18">
        <v>4910</v>
      </c>
      <c r="D13" s="19"/>
      <c r="E13" s="397"/>
      <c r="F13" s="282">
        <v>850</v>
      </c>
      <c r="G13" s="282"/>
      <c r="H13" s="282">
        <v>1200</v>
      </c>
      <c r="I13" s="282">
        <v>25910</v>
      </c>
      <c r="J13" s="282">
        <v>1900</v>
      </c>
      <c r="K13" s="369">
        <v>900</v>
      </c>
      <c r="L13" s="19">
        <v>4170</v>
      </c>
    </row>
    <row r="14" spans="1:12" ht="12.75">
      <c r="A14" s="33" t="s">
        <v>258</v>
      </c>
      <c r="B14" s="22">
        <f t="shared" si="0"/>
        <v>28542</v>
      </c>
      <c r="C14" s="35">
        <v>19022</v>
      </c>
      <c r="D14" s="22"/>
      <c r="E14" s="398"/>
      <c r="F14" s="399">
        <v>4400</v>
      </c>
      <c r="G14" s="399">
        <v>40</v>
      </c>
      <c r="H14" s="399">
        <v>600</v>
      </c>
      <c r="I14" s="399">
        <v>2600</v>
      </c>
      <c r="J14" s="399">
        <v>300</v>
      </c>
      <c r="K14" s="372">
        <v>1580</v>
      </c>
      <c r="L14" s="22"/>
    </row>
    <row r="15" spans="1:12" s="36" customFormat="1" ht="12.75">
      <c r="A15" s="373" t="s">
        <v>259</v>
      </c>
      <c r="B15" s="25">
        <f>SUM(B7:B14)</f>
        <v>321847</v>
      </c>
      <c r="C15" s="373">
        <f>SUM(C7:C14)</f>
        <v>94047</v>
      </c>
      <c r="D15" s="373">
        <f>SUM(D7:D14)</f>
        <v>0</v>
      </c>
      <c r="E15" s="400">
        <f aca="true" t="shared" si="1" ref="E15:L15">SUM(E8:E14)</f>
        <v>6000</v>
      </c>
      <c r="F15" s="401">
        <f t="shared" si="1"/>
        <v>28250</v>
      </c>
      <c r="G15" s="401">
        <f t="shared" si="1"/>
        <v>4740</v>
      </c>
      <c r="H15" s="401">
        <f t="shared" si="1"/>
        <v>6950</v>
      </c>
      <c r="I15" s="401">
        <f t="shared" si="1"/>
        <v>34210</v>
      </c>
      <c r="J15" s="401">
        <f t="shared" si="1"/>
        <v>2200</v>
      </c>
      <c r="K15" s="374">
        <f t="shared" si="1"/>
        <v>114480</v>
      </c>
      <c r="L15" s="25">
        <f t="shared" si="1"/>
        <v>30970</v>
      </c>
    </row>
    <row r="16" spans="1:12" s="36" customFormat="1" ht="12.75">
      <c r="A16" s="396" t="s">
        <v>260</v>
      </c>
      <c r="B16" s="376">
        <f>SUM(C16:L16)</f>
        <v>2500</v>
      </c>
      <c r="C16" s="402">
        <v>2500</v>
      </c>
      <c r="D16" s="403"/>
      <c r="E16" s="404"/>
      <c r="F16" s="405"/>
      <c r="G16" s="405"/>
      <c r="H16" s="405"/>
      <c r="I16" s="405"/>
      <c r="J16" s="405"/>
      <c r="K16" s="406"/>
      <c r="L16" s="407"/>
    </row>
    <row r="17" spans="1:12" s="36" customFormat="1" ht="12.75">
      <c r="A17" s="378" t="s">
        <v>261</v>
      </c>
      <c r="B17" s="379">
        <f>SUM(C17:L17)</f>
        <v>1600</v>
      </c>
      <c r="C17" s="408">
        <v>1600</v>
      </c>
      <c r="D17" s="409"/>
      <c r="E17" s="410"/>
      <c r="F17" s="411"/>
      <c r="G17" s="411"/>
      <c r="H17" s="411"/>
      <c r="I17" s="411"/>
      <c r="J17" s="411"/>
      <c r="K17" s="412"/>
      <c r="L17" s="413"/>
    </row>
    <row r="18" spans="1:12" s="36" customFormat="1" ht="12.75">
      <c r="A18" s="21" t="s">
        <v>262</v>
      </c>
      <c r="B18" s="22">
        <f>SUM(C18:L18)</f>
        <v>2946</v>
      </c>
      <c r="C18" s="23">
        <v>2946</v>
      </c>
      <c r="D18" s="22"/>
      <c r="E18" s="414"/>
      <c r="F18" s="415"/>
      <c r="G18" s="415"/>
      <c r="H18" s="415"/>
      <c r="I18" s="415"/>
      <c r="J18" s="415"/>
      <c r="K18" s="416"/>
      <c r="L18" s="417"/>
    </row>
    <row r="19" spans="1:12" s="36" customFormat="1" ht="12.75">
      <c r="A19" s="373" t="s">
        <v>263</v>
      </c>
      <c r="B19" s="25">
        <f aca="true" t="shared" si="2" ref="B19:L19">SUM(B16:B18)</f>
        <v>7046</v>
      </c>
      <c r="C19" s="373">
        <f t="shared" si="2"/>
        <v>7046</v>
      </c>
      <c r="D19" s="373">
        <f t="shared" si="2"/>
        <v>0</v>
      </c>
      <c r="E19" s="400">
        <f t="shared" si="2"/>
        <v>0</v>
      </c>
      <c r="F19" s="401">
        <f t="shared" si="2"/>
        <v>0</v>
      </c>
      <c r="G19" s="401">
        <f t="shared" si="2"/>
        <v>0</v>
      </c>
      <c r="H19" s="401">
        <f t="shared" si="2"/>
        <v>0</v>
      </c>
      <c r="I19" s="401">
        <f t="shared" si="2"/>
        <v>0</v>
      </c>
      <c r="J19" s="401">
        <f t="shared" si="2"/>
        <v>0</v>
      </c>
      <c r="K19" s="374">
        <f t="shared" si="2"/>
        <v>0</v>
      </c>
      <c r="L19" s="25">
        <f t="shared" si="2"/>
        <v>0</v>
      </c>
    </row>
    <row r="20" spans="1:12" ht="12.75">
      <c r="A20" s="375" t="s">
        <v>264</v>
      </c>
      <c r="B20" s="376">
        <f>SUM(C20:L20)</f>
        <v>236000</v>
      </c>
      <c r="C20" s="392">
        <v>236000</v>
      </c>
      <c r="D20" s="376"/>
      <c r="E20" s="418"/>
      <c r="F20" s="419"/>
      <c r="G20" s="419"/>
      <c r="H20" s="419"/>
      <c r="I20" s="419"/>
      <c r="J20" s="419"/>
      <c r="K20" s="368"/>
      <c r="L20" s="376"/>
    </row>
    <row r="21" spans="1:12" ht="12.75">
      <c r="A21" s="16" t="s">
        <v>265</v>
      </c>
      <c r="B21" s="19">
        <f>SUM(C21:L21)</f>
        <v>34200</v>
      </c>
      <c r="C21" s="18">
        <v>34200</v>
      </c>
      <c r="D21" s="19"/>
      <c r="E21" s="397"/>
      <c r="F21" s="282"/>
      <c r="G21" s="282"/>
      <c r="H21" s="282"/>
      <c r="I21" s="282"/>
      <c r="J21" s="282"/>
      <c r="K21" s="369"/>
      <c r="L21" s="19"/>
    </row>
    <row r="22" spans="1:12" ht="12.75">
      <c r="A22" s="16" t="s">
        <v>266</v>
      </c>
      <c r="B22" s="19">
        <f>SUM(C22:L22)</f>
        <v>1100</v>
      </c>
      <c r="C22" s="18">
        <v>1100</v>
      </c>
      <c r="D22" s="19"/>
      <c r="E22" s="397"/>
      <c r="F22" s="282"/>
      <c r="G22" s="282"/>
      <c r="H22" s="282"/>
      <c r="I22" s="282"/>
      <c r="J22" s="282"/>
      <c r="K22" s="369"/>
      <c r="L22" s="19"/>
    </row>
    <row r="23" spans="1:12" ht="12.75">
      <c r="A23" s="16" t="s">
        <v>267</v>
      </c>
      <c r="B23" s="19">
        <f>SUM(C23:L23)</f>
        <v>4300</v>
      </c>
      <c r="C23" s="18">
        <v>4300</v>
      </c>
      <c r="D23" s="19"/>
      <c r="E23" s="397"/>
      <c r="F23" s="282"/>
      <c r="G23" s="282"/>
      <c r="H23" s="282"/>
      <c r="I23" s="282"/>
      <c r="J23" s="282"/>
      <c r="K23" s="369"/>
      <c r="L23" s="19"/>
    </row>
    <row r="24" spans="1:12" ht="12.75">
      <c r="A24" s="33" t="s">
        <v>268</v>
      </c>
      <c r="B24" s="22">
        <f>SUM(C24:L24)</f>
        <v>21500</v>
      </c>
      <c r="C24" s="35">
        <v>21500</v>
      </c>
      <c r="D24" s="22"/>
      <c r="E24" s="398"/>
      <c r="F24" s="399"/>
      <c r="G24" s="399"/>
      <c r="H24" s="399"/>
      <c r="I24" s="399"/>
      <c r="J24" s="399"/>
      <c r="K24" s="372"/>
      <c r="L24" s="22"/>
    </row>
    <row r="25" spans="1:12" s="36" customFormat="1" ht="12.75">
      <c r="A25" s="373" t="s">
        <v>11</v>
      </c>
      <c r="B25" s="25">
        <f aca="true" t="shared" si="3" ref="B25:L25">SUM(B20:B24)</f>
        <v>297100</v>
      </c>
      <c r="C25" s="373">
        <f t="shared" si="3"/>
        <v>297100</v>
      </c>
      <c r="D25" s="373">
        <f t="shared" si="3"/>
        <v>0</v>
      </c>
      <c r="E25" s="400">
        <f t="shared" si="3"/>
        <v>0</v>
      </c>
      <c r="F25" s="401">
        <f t="shared" si="3"/>
        <v>0</v>
      </c>
      <c r="G25" s="401">
        <f t="shared" si="3"/>
        <v>0</v>
      </c>
      <c r="H25" s="401">
        <f t="shared" si="3"/>
        <v>0</v>
      </c>
      <c r="I25" s="401">
        <f t="shared" si="3"/>
        <v>0</v>
      </c>
      <c r="J25" s="401">
        <f t="shared" si="3"/>
        <v>0</v>
      </c>
      <c r="K25" s="374">
        <f t="shared" si="3"/>
        <v>0</v>
      </c>
      <c r="L25" s="25">
        <f t="shared" si="3"/>
        <v>0</v>
      </c>
    </row>
    <row r="26" spans="1:12" s="36" customFormat="1" ht="12.75">
      <c r="A26" s="373" t="s">
        <v>269</v>
      </c>
      <c r="B26" s="25">
        <f>SUM(C26)</f>
        <v>2400</v>
      </c>
      <c r="C26" s="420">
        <v>2400</v>
      </c>
      <c r="D26" s="400">
        <v>0</v>
      </c>
      <c r="E26" s="400">
        <v>0</v>
      </c>
      <c r="F26" s="401">
        <v>0</v>
      </c>
      <c r="G26" s="401">
        <v>0</v>
      </c>
      <c r="H26" s="401">
        <v>0</v>
      </c>
      <c r="I26" s="401">
        <v>0</v>
      </c>
      <c r="J26" s="401">
        <v>0</v>
      </c>
      <c r="K26" s="374">
        <v>0</v>
      </c>
      <c r="L26" s="25">
        <v>0</v>
      </c>
    </row>
    <row r="27" spans="1:12" ht="12.75">
      <c r="A27" s="375" t="s">
        <v>270</v>
      </c>
      <c r="B27" s="376">
        <f>SUM(C27:L27)</f>
        <v>59698</v>
      </c>
      <c r="C27" s="392">
        <v>59698</v>
      </c>
      <c r="D27" s="376"/>
      <c r="E27" s="418"/>
      <c r="F27" s="419"/>
      <c r="G27" s="419"/>
      <c r="H27" s="419"/>
      <c r="I27" s="419"/>
      <c r="J27" s="419"/>
      <c r="K27" s="368"/>
      <c r="L27" s="376"/>
    </row>
    <row r="28" spans="1:12" ht="12.75">
      <c r="A28" s="16" t="s">
        <v>271</v>
      </c>
      <c r="B28" s="19">
        <f>SUM(C28:L28)</f>
        <v>30447</v>
      </c>
      <c r="C28" s="18">
        <v>30447</v>
      </c>
      <c r="D28" s="19"/>
      <c r="E28" s="397"/>
      <c r="F28" s="282"/>
      <c r="G28" s="282"/>
      <c r="H28" s="282"/>
      <c r="I28" s="282"/>
      <c r="J28" s="282"/>
      <c r="K28" s="369"/>
      <c r="L28" s="19"/>
    </row>
    <row r="29" spans="1:12" ht="12.75">
      <c r="A29" s="16" t="s">
        <v>272</v>
      </c>
      <c r="B29" s="19">
        <f>SUM(C29:L29)</f>
        <v>0</v>
      </c>
      <c r="C29" s="18">
        <v>0</v>
      </c>
      <c r="D29" s="19"/>
      <c r="E29" s="397"/>
      <c r="F29" s="282"/>
      <c r="G29" s="282"/>
      <c r="H29" s="282"/>
      <c r="I29" s="282"/>
      <c r="J29" s="282"/>
      <c r="K29" s="369"/>
      <c r="L29" s="19"/>
    </row>
    <row r="30" spans="1:12" ht="12.75">
      <c r="A30" s="16" t="s">
        <v>273</v>
      </c>
      <c r="B30" s="19">
        <f>SUM(C30:L30)</f>
        <v>0</v>
      </c>
      <c r="C30" s="18">
        <v>0</v>
      </c>
      <c r="D30" s="19"/>
      <c r="E30" s="397"/>
      <c r="F30" s="282"/>
      <c r="G30" s="282"/>
      <c r="H30" s="282"/>
      <c r="I30" s="282"/>
      <c r="J30" s="282"/>
      <c r="K30" s="369"/>
      <c r="L30" s="19"/>
    </row>
    <row r="31" spans="1:12" ht="12.75">
      <c r="A31" s="33" t="s">
        <v>274</v>
      </c>
      <c r="B31" s="22">
        <f>SUM(C31:L31)</f>
        <v>27500</v>
      </c>
      <c r="C31" s="35">
        <v>27500</v>
      </c>
      <c r="D31" s="22"/>
      <c r="E31" s="398"/>
      <c r="F31" s="399"/>
      <c r="G31" s="399"/>
      <c r="H31" s="399"/>
      <c r="I31" s="399"/>
      <c r="J31" s="399"/>
      <c r="K31" s="372"/>
      <c r="L31" s="22"/>
    </row>
    <row r="32" spans="1:12" s="36" customFormat="1" ht="12.75">
      <c r="A32" s="373" t="s">
        <v>275</v>
      </c>
      <c r="B32" s="25">
        <f aca="true" t="shared" si="4" ref="B32:L32">SUM(B27:B31)</f>
        <v>117645</v>
      </c>
      <c r="C32" s="373">
        <f t="shared" si="4"/>
        <v>117645</v>
      </c>
      <c r="D32" s="373">
        <f t="shared" si="4"/>
        <v>0</v>
      </c>
      <c r="E32" s="373">
        <f t="shared" si="4"/>
        <v>0</v>
      </c>
      <c r="F32" s="373">
        <f t="shared" si="4"/>
        <v>0</v>
      </c>
      <c r="G32" s="373">
        <f t="shared" si="4"/>
        <v>0</v>
      </c>
      <c r="H32" s="373">
        <f t="shared" si="4"/>
        <v>0</v>
      </c>
      <c r="I32" s="373">
        <f t="shared" si="4"/>
        <v>0</v>
      </c>
      <c r="J32" s="373">
        <f t="shared" si="4"/>
        <v>0</v>
      </c>
      <c r="K32" s="373">
        <f t="shared" si="4"/>
        <v>0</v>
      </c>
      <c r="L32" s="25">
        <f t="shared" si="4"/>
        <v>0</v>
      </c>
    </row>
    <row r="33" spans="1:12" ht="12.75">
      <c r="A33" s="375" t="s">
        <v>276</v>
      </c>
      <c r="B33" s="376">
        <f>SUM(C33:L33)</f>
        <v>18401</v>
      </c>
      <c r="C33" s="392">
        <v>18401</v>
      </c>
      <c r="D33" s="376"/>
      <c r="E33" s="418"/>
      <c r="F33" s="419"/>
      <c r="G33" s="419"/>
      <c r="H33" s="419"/>
      <c r="I33" s="419"/>
      <c r="J33" s="419"/>
      <c r="K33" s="368"/>
      <c r="L33" s="376"/>
    </row>
    <row r="34" spans="1:12" ht="12.75">
      <c r="A34" s="33" t="s">
        <v>277</v>
      </c>
      <c r="B34" s="22">
        <f>SUM(C34:L34)</f>
        <v>489715</v>
      </c>
      <c r="C34" s="35">
        <v>489715</v>
      </c>
      <c r="D34" s="22"/>
      <c r="E34" s="398"/>
      <c r="F34" s="399"/>
      <c r="G34" s="399"/>
      <c r="H34" s="399"/>
      <c r="I34" s="399"/>
      <c r="J34" s="399"/>
      <c r="K34" s="372"/>
      <c r="L34" s="22"/>
    </row>
    <row r="35" spans="1:12" s="36" customFormat="1" ht="12.75">
      <c r="A35" s="373" t="s">
        <v>278</v>
      </c>
      <c r="B35" s="25">
        <f aca="true" t="shared" si="5" ref="B35:L35">SUM(B33:B34)</f>
        <v>508116</v>
      </c>
      <c r="C35" s="373">
        <f t="shared" si="5"/>
        <v>508116</v>
      </c>
      <c r="D35" s="373">
        <f t="shared" si="5"/>
        <v>0</v>
      </c>
      <c r="E35" s="373">
        <f t="shared" si="5"/>
        <v>0</v>
      </c>
      <c r="F35" s="373">
        <f t="shared" si="5"/>
        <v>0</v>
      </c>
      <c r="G35" s="373">
        <f t="shared" si="5"/>
        <v>0</v>
      </c>
      <c r="H35" s="373">
        <f t="shared" si="5"/>
        <v>0</v>
      </c>
      <c r="I35" s="373">
        <f t="shared" si="5"/>
        <v>0</v>
      </c>
      <c r="J35" s="373">
        <f t="shared" si="5"/>
        <v>0</v>
      </c>
      <c r="K35" s="373">
        <f t="shared" si="5"/>
        <v>0</v>
      </c>
      <c r="L35" s="25">
        <f t="shared" si="5"/>
        <v>0</v>
      </c>
    </row>
    <row r="36" spans="1:12" s="4" customFormat="1" ht="12.75">
      <c r="A36" s="16" t="s">
        <v>279</v>
      </c>
      <c r="B36" s="22">
        <f aca="true" t="shared" si="6" ref="B36:B42">SUM(C36:L36)</f>
        <v>18325</v>
      </c>
      <c r="C36" s="403">
        <v>18325</v>
      </c>
      <c r="D36" s="403"/>
      <c r="E36" s="421"/>
      <c r="F36" s="422"/>
      <c r="G36" s="422"/>
      <c r="H36" s="422"/>
      <c r="I36" s="422"/>
      <c r="J36" s="422"/>
      <c r="K36" s="423"/>
      <c r="L36" s="403"/>
    </row>
    <row r="37" spans="1:12" s="4" customFormat="1" ht="12.75">
      <c r="A37" s="16" t="s">
        <v>280</v>
      </c>
      <c r="B37" s="22">
        <f t="shared" si="6"/>
        <v>749</v>
      </c>
      <c r="C37" s="17">
        <v>749</v>
      </c>
      <c r="D37" s="17"/>
      <c r="E37" s="424"/>
      <c r="F37" s="425"/>
      <c r="G37" s="425"/>
      <c r="H37" s="425"/>
      <c r="I37" s="425"/>
      <c r="J37" s="425"/>
      <c r="K37" s="426"/>
      <c r="L37" s="17"/>
    </row>
    <row r="38" spans="1:12" s="4" customFormat="1" ht="12.75">
      <c r="A38" s="33" t="s">
        <v>281</v>
      </c>
      <c r="B38" s="22">
        <f t="shared" si="6"/>
        <v>472</v>
      </c>
      <c r="C38" s="22">
        <v>472</v>
      </c>
      <c r="D38" s="17"/>
      <c r="E38" s="424"/>
      <c r="F38" s="425"/>
      <c r="G38" s="425"/>
      <c r="H38" s="425"/>
      <c r="I38" s="425"/>
      <c r="J38" s="425"/>
      <c r="K38" s="426"/>
      <c r="L38" s="17"/>
    </row>
    <row r="39" spans="1:12" s="4" customFormat="1" ht="12.75">
      <c r="A39" s="33" t="s">
        <v>282</v>
      </c>
      <c r="B39" s="22">
        <f t="shared" si="6"/>
        <v>449</v>
      </c>
      <c r="C39" s="22">
        <v>449</v>
      </c>
      <c r="D39" s="17"/>
      <c r="E39" s="424"/>
      <c r="F39" s="425"/>
      <c r="G39" s="425"/>
      <c r="H39" s="425"/>
      <c r="I39" s="425"/>
      <c r="J39" s="425"/>
      <c r="K39" s="426"/>
      <c r="L39" s="17"/>
    </row>
    <row r="40" spans="1:12" s="4" customFormat="1" ht="12.75">
      <c r="A40" s="33" t="s">
        <v>283</v>
      </c>
      <c r="B40" s="22">
        <f t="shared" si="6"/>
        <v>56</v>
      </c>
      <c r="C40" s="22">
        <v>56</v>
      </c>
      <c r="D40" s="17"/>
      <c r="E40" s="424"/>
      <c r="F40" s="425"/>
      <c r="G40" s="425"/>
      <c r="H40" s="425"/>
      <c r="I40" s="425"/>
      <c r="J40" s="425"/>
      <c r="K40" s="426"/>
      <c r="L40" s="17"/>
    </row>
    <row r="41" spans="1:12" s="4" customFormat="1" ht="12.75">
      <c r="A41" s="33" t="s">
        <v>284</v>
      </c>
      <c r="B41" s="22">
        <f t="shared" si="6"/>
        <v>2308</v>
      </c>
      <c r="C41" s="22">
        <v>2308</v>
      </c>
      <c r="D41" s="17"/>
      <c r="E41" s="424"/>
      <c r="F41" s="425"/>
      <c r="G41" s="425"/>
      <c r="H41" s="425"/>
      <c r="I41" s="425"/>
      <c r="J41" s="425"/>
      <c r="K41" s="426"/>
      <c r="L41" s="17"/>
    </row>
    <row r="42" spans="1:12" s="4" customFormat="1" ht="12.75">
      <c r="A42" s="33" t="s">
        <v>285</v>
      </c>
      <c r="B42" s="22">
        <f t="shared" si="6"/>
        <v>40519</v>
      </c>
      <c r="C42" s="22">
        <v>40519</v>
      </c>
      <c r="D42" s="17"/>
      <c r="E42" s="424"/>
      <c r="F42" s="425"/>
      <c r="G42" s="425"/>
      <c r="H42" s="425"/>
      <c r="I42" s="425"/>
      <c r="J42" s="425"/>
      <c r="K42" s="426"/>
      <c r="L42" s="17"/>
    </row>
    <row r="43" spans="1:12" s="36" customFormat="1" ht="12.75">
      <c r="A43" s="427" t="s">
        <v>286</v>
      </c>
      <c r="B43" s="428">
        <f>SUM(B36:B42)</f>
        <v>62878</v>
      </c>
      <c r="C43" s="429">
        <f>SUM(C36:C42)</f>
        <v>62878</v>
      </c>
      <c r="D43" s="427">
        <f>SUM(D36:D42)</f>
        <v>0</v>
      </c>
      <c r="E43" s="430">
        <f aca="true" t="shared" si="7" ref="E43:L43">SUM(E42:E42)</f>
        <v>0</v>
      </c>
      <c r="F43" s="431">
        <f t="shared" si="7"/>
        <v>0</v>
      </c>
      <c r="G43" s="431">
        <f t="shared" si="7"/>
        <v>0</v>
      </c>
      <c r="H43" s="431">
        <f t="shared" si="7"/>
        <v>0</v>
      </c>
      <c r="I43" s="431">
        <f t="shared" si="7"/>
        <v>0</v>
      </c>
      <c r="J43" s="431">
        <f t="shared" si="7"/>
        <v>0</v>
      </c>
      <c r="K43" s="432">
        <f t="shared" si="7"/>
        <v>0</v>
      </c>
      <c r="L43" s="428">
        <f t="shared" si="7"/>
        <v>0</v>
      </c>
    </row>
    <row r="44" spans="1:12" s="36" customFormat="1" ht="12.75">
      <c r="A44" s="373" t="s">
        <v>287</v>
      </c>
      <c r="B44" s="25">
        <f>SUM(C44:L44)</f>
        <v>41288</v>
      </c>
      <c r="C44" s="25">
        <f>C45+C46</f>
        <v>41288</v>
      </c>
      <c r="D44" s="433"/>
      <c r="E44" s="401"/>
      <c r="F44" s="401"/>
      <c r="G44" s="401"/>
      <c r="H44" s="401"/>
      <c r="I44" s="401"/>
      <c r="J44" s="401"/>
      <c r="K44" s="401"/>
      <c r="L44" s="374"/>
    </row>
    <row r="45" spans="1:12" s="4" customFormat="1" ht="12.75">
      <c r="A45" s="382" t="s">
        <v>288</v>
      </c>
      <c r="B45" s="434">
        <f>SUM(C45:L45)</f>
        <v>33744</v>
      </c>
      <c r="C45" s="434">
        <v>33744</v>
      </c>
      <c r="D45" s="435"/>
      <c r="E45" s="436"/>
      <c r="F45" s="436"/>
      <c r="G45" s="436"/>
      <c r="H45" s="436"/>
      <c r="I45" s="436"/>
      <c r="J45" s="436"/>
      <c r="K45" s="436"/>
      <c r="L45" s="437"/>
    </row>
    <row r="46" spans="1:12" s="4" customFormat="1" ht="12.75">
      <c r="A46" s="382" t="s">
        <v>289</v>
      </c>
      <c r="B46" s="434">
        <f>SUM(C46:L46)</f>
        <v>7544</v>
      </c>
      <c r="C46" s="434">
        <v>7544</v>
      </c>
      <c r="D46" s="435"/>
      <c r="E46" s="436"/>
      <c r="F46" s="436"/>
      <c r="G46" s="436"/>
      <c r="H46" s="436"/>
      <c r="I46" s="436"/>
      <c r="J46" s="436"/>
      <c r="K46" s="436"/>
      <c r="L46" s="437"/>
    </row>
    <row r="47" spans="1:12" s="36" customFormat="1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</row>
    <row r="48" spans="1:12" s="36" customFormat="1" ht="12.75">
      <c r="A48" s="26"/>
      <c r="B48" s="26"/>
      <c r="C48" s="26"/>
      <c r="D48" s="26"/>
      <c r="E48" s="26" t="s">
        <v>290</v>
      </c>
      <c r="F48" s="26"/>
      <c r="G48" s="26"/>
      <c r="H48" s="26"/>
      <c r="I48" s="26"/>
      <c r="J48" s="26"/>
      <c r="K48" s="26"/>
      <c r="L48" s="26"/>
    </row>
    <row r="49" spans="1:12" s="36" customFormat="1" ht="12.75">
      <c r="A49" s="590" t="s">
        <v>118</v>
      </c>
      <c r="B49" s="590" t="s">
        <v>238</v>
      </c>
      <c r="C49" s="591" t="s">
        <v>239</v>
      </c>
      <c r="D49" s="591" t="s">
        <v>240</v>
      </c>
      <c r="E49" s="593" t="s">
        <v>241</v>
      </c>
      <c r="F49" s="593"/>
      <c r="G49" s="593"/>
      <c r="H49" s="593"/>
      <c r="I49" s="593"/>
      <c r="J49" s="593"/>
      <c r="K49" s="593"/>
      <c r="L49" s="387" t="s">
        <v>242</v>
      </c>
    </row>
    <row r="50" spans="1:12" ht="12.75">
      <c r="A50" s="590"/>
      <c r="B50" s="590"/>
      <c r="C50" s="591"/>
      <c r="D50" s="591"/>
      <c r="E50" s="388" t="s">
        <v>243</v>
      </c>
      <c r="F50" s="389" t="s">
        <v>244</v>
      </c>
      <c r="G50" s="389" t="s">
        <v>245</v>
      </c>
      <c r="H50" s="389" t="s">
        <v>246</v>
      </c>
      <c r="I50" s="389" t="s">
        <v>247</v>
      </c>
      <c r="J50" s="389" t="s">
        <v>248</v>
      </c>
      <c r="K50" s="390" t="s">
        <v>249</v>
      </c>
      <c r="L50" s="391" t="s">
        <v>250</v>
      </c>
    </row>
    <row r="51" spans="1:12" ht="12.75">
      <c r="A51" s="16" t="s">
        <v>291</v>
      </c>
      <c r="B51" s="19">
        <f>SUM(C51:L51)</f>
        <v>5369</v>
      </c>
      <c r="C51" s="18">
        <v>5369</v>
      </c>
      <c r="D51" s="19"/>
      <c r="E51" s="397"/>
      <c r="F51" s="282"/>
      <c r="G51" s="282"/>
      <c r="H51" s="282"/>
      <c r="I51" s="282"/>
      <c r="J51" s="282"/>
      <c r="K51" s="369"/>
      <c r="L51" s="19"/>
    </row>
    <row r="52" spans="1:12" ht="12.75">
      <c r="A52" s="16" t="s">
        <v>292</v>
      </c>
      <c r="B52" s="19">
        <f>SUM(C52:L52)</f>
        <v>1158</v>
      </c>
      <c r="C52" s="18">
        <v>1158</v>
      </c>
      <c r="D52" s="19"/>
      <c r="E52" s="397"/>
      <c r="F52" s="282"/>
      <c r="G52" s="282"/>
      <c r="H52" s="282"/>
      <c r="I52" s="282"/>
      <c r="J52" s="282"/>
      <c r="K52" s="369"/>
      <c r="L52" s="19"/>
    </row>
    <row r="53" spans="1:12" ht="12.75">
      <c r="A53" s="16" t="s">
        <v>293</v>
      </c>
      <c r="B53" s="19">
        <f>SUM(C53:L53)</f>
        <v>451</v>
      </c>
      <c r="C53" s="18">
        <v>451</v>
      </c>
      <c r="D53" s="19"/>
      <c r="E53" s="397"/>
      <c r="F53" s="282"/>
      <c r="G53" s="282"/>
      <c r="H53" s="282"/>
      <c r="I53" s="282"/>
      <c r="J53" s="282"/>
      <c r="K53" s="369"/>
      <c r="L53" s="19"/>
    </row>
    <row r="54" spans="1:12" ht="12.75">
      <c r="A54" s="33" t="s">
        <v>294</v>
      </c>
      <c r="B54" s="22">
        <f>SUM(C54:L54)</f>
        <v>17930</v>
      </c>
      <c r="C54" s="35">
        <v>17930</v>
      </c>
      <c r="D54" s="22"/>
      <c r="E54" s="398"/>
      <c r="F54" s="399"/>
      <c r="G54" s="399"/>
      <c r="H54" s="399"/>
      <c r="I54" s="399"/>
      <c r="J54" s="399"/>
      <c r="K54" s="372"/>
      <c r="L54" s="22"/>
    </row>
    <row r="55" spans="1:12" s="36" customFormat="1" ht="12.75">
      <c r="A55" s="373" t="s">
        <v>295</v>
      </c>
      <c r="B55" s="25">
        <f aca="true" t="shared" si="8" ref="B55:L55">SUM(B51:B54)</f>
        <v>24908</v>
      </c>
      <c r="C55" s="373">
        <f t="shared" si="8"/>
        <v>24908</v>
      </c>
      <c r="D55" s="373">
        <f t="shared" si="8"/>
        <v>0</v>
      </c>
      <c r="E55" s="400">
        <f t="shared" si="8"/>
        <v>0</v>
      </c>
      <c r="F55" s="401">
        <f t="shared" si="8"/>
        <v>0</v>
      </c>
      <c r="G55" s="401">
        <f t="shared" si="8"/>
        <v>0</v>
      </c>
      <c r="H55" s="401">
        <f t="shared" si="8"/>
        <v>0</v>
      </c>
      <c r="I55" s="401">
        <f t="shared" si="8"/>
        <v>0</v>
      </c>
      <c r="J55" s="401">
        <f t="shared" si="8"/>
        <v>0</v>
      </c>
      <c r="K55" s="374">
        <f t="shared" si="8"/>
        <v>0</v>
      </c>
      <c r="L55" s="25">
        <f t="shared" si="8"/>
        <v>0</v>
      </c>
    </row>
    <row r="56" spans="1:12" s="4" customFormat="1" ht="12.75">
      <c r="A56" s="438" t="s">
        <v>296</v>
      </c>
      <c r="B56" s="439">
        <f aca="true" t="shared" si="9" ref="B56:B64">SUM(C56:L56)</f>
        <v>0</v>
      </c>
      <c r="C56" s="440"/>
      <c r="D56" s="439">
        <v>0</v>
      </c>
      <c r="E56" s="441">
        <v>0</v>
      </c>
      <c r="F56" s="442">
        <v>0</v>
      </c>
      <c r="G56" s="442">
        <v>0</v>
      </c>
      <c r="H56" s="442">
        <v>0</v>
      </c>
      <c r="I56" s="442">
        <v>0</v>
      </c>
      <c r="J56" s="442">
        <v>0</v>
      </c>
      <c r="K56" s="443">
        <v>0</v>
      </c>
      <c r="L56" s="444">
        <v>0</v>
      </c>
    </row>
    <row r="57" spans="1:12" s="4" customFormat="1" ht="12.75">
      <c r="A57" s="438" t="s">
        <v>297</v>
      </c>
      <c r="B57" s="439">
        <f t="shared" si="9"/>
        <v>6000</v>
      </c>
      <c r="C57" s="440">
        <v>6000</v>
      </c>
      <c r="D57" s="439">
        <v>0</v>
      </c>
      <c r="E57" s="441">
        <v>0</v>
      </c>
      <c r="F57" s="442">
        <v>0</v>
      </c>
      <c r="G57" s="442">
        <v>0</v>
      </c>
      <c r="H57" s="442">
        <v>0</v>
      </c>
      <c r="I57" s="442">
        <v>0</v>
      </c>
      <c r="J57" s="442">
        <v>0</v>
      </c>
      <c r="K57" s="443">
        <v>0</v>
      </c>
      <c r="L57" s="444">
        <v>0</v>
      </c>
    </row>
    <row r="58" spans="1:12" ht="12.75">
      <c r="A58" s="375" t="s">
        <v>298</v>
      </c>
      <c r="B58" s="376">
        <f t="shared" si="9"/>
        <v>448442</v>
      </c>
      <c r="C58" s="392"/>
      <c r="D58" s="445"/>
      <c r="E58" s="418"/>
      <c r="F58" s="419"/>
      <c r="G58" s="419"/>
      <c r="H58" s="419"/>
      <c r="I58" s="419">
        <v>13776</v>
      </c>
      <c r="J58" s="419"/>
      <c r="K58" s="368"/>
      <c r="L58" s="446">
        <v>434666</v>
      </c>
    </row>
    <row r="59" spans="1:12" ht="12.75">
      <c r="A59" s="16" t="s">
        <v>299</v>
      </c>
      <c r="B59" s="19">
        <f t="shared" si="9"/>
        <v>4512</v>
      </c>
      <c r="C59" s="18"/>
      <c r="D59" s="447">
        <v>502</v>
      </c>
      <c r="E59" s="397"/>
      <c r="F59" s="282"/>
      <c r="G59" s="282"/>
      <c r="H59" s="282"/>
      <c r="I59" s="282">
        <v>4010</v>
      </c>
      <c r="J59" s="282"/>
      <c r="K59" s="369"/>
      <c r="L59" s="448"/>
    </row>
    <row r="60" spans="1:12" ht="12.75">
      <c r="A60" s="16" t="s">
        <v>300</v>
      </c>
      <c r="B60" s="19">
        <f t="shared" si="9"/>
        <v>520</v>
      </c>
      <c r="C60" s="18">
        <v>520</v>
      </c>
      <c r="D60" s="447"/>
      <c r="E60" s="397"/>
      <c r="F60" s="282"/>
      <c r="G60" s="282"/>
      <c r="H60" s="282"/>
      <c r="I60" s="282"/>
      <c r="J60" s="282"/>
      <c r="K60" s="369"/>
      <c r="L60" s="448"/>
    </row>
    <row r="61" spans="1:12" ht="12.75">
      <c r="A61" s="449" t="s">
        <v>301</v>
      </c>
      <c r="B61" s="19">
        <f t="shared" si="9"/>
        <v>34205</v>
      </c>
      <c r="C61" s="18">
        <v>24962</v>
      </c>
      <c r="D61" s="447"/>
      <c r="E61" s="397"/>
      <c r="F61" s="282"/>
      <c r="G61" s="282"/>
      <c r="H61" s="282">
        <v>9243</v>
      </c>
      <c r="I61" s="282"/>
      <c r="J61" s="282"/>
      <c r="K61" s="369"/>
      <c r="L61" s="448"/>
    </row>
    <row r="62" spans="1:12" ht="12.75">
      <c r="A62" s="16" t="s">
        <v>302</v>
      </c>
      <c r="B62" s="19">
        <f t="shared" si="9"/>
        <v>7100</v>
      </c>
      <c r="C62" s="18">
        <v>7100</v>
      </c>
      <c r="D62" s="447"/>
      <c r="E62" s="397"/>
      <c r="F62" s="282"/>
      <c r="G62" s="282"/>
      <c r="H62" s="282"/>
      <c r="I62" s="282"/>
      <c r="J62" s="282"/>
      <c r="K62" s="369"/>
      <c r="L62" s="448"/>
    </row>
    <row r="63" spans="1:12" ht="12.75">
      <c r="A63" s="450" t="s">
        <v>303</v>
      </c>
      <c r="B63" s="34">
        <f t="shared" si="9"/>
        <v>0</v>
      </c>
      <c r="C63" s="451"/>
      <c r="D63" s="452"/>
      <c r="E63" s="453"/>
      <c r="F63" s="454"/>
      <c r="G63" s="454"/>
      <c r="H63" s="454"/>
      <c r="I63" s="454"/>
      <c r="J63" s="454"/>
      <c r="K63" s="455"/>
      <c r="L63" s="456"/>
    </row>
    <row r="64" spans="1:12" ht="12.75">
      <c r="A64" s="457" t="s">
        <v>304</v>
      </c>
      <c r="B64" s="379">
        <f t="shared" si="9"/>
        <v>370</v>
      </c>
      <c r="C64" s="3"/>
      <c r="D64" s="458"/>
      <c r="E64" s="459"/>
      <c r="F64" s="460">
        <v>370</v>
      </c>
      <c r="G64" s="460"/>
      <c r="H64" s="460"/>
      <c r="I64" s="460"/>
      <c r="J64" s="460"/>
      <c r="K64" s="381"/>
      <c r="L64" s="461"/>
    </row>
    <row r="65" spans="1:12" ht="12.75">
      <c r="A65" s="462" t="s">
        <v>199</v>
      </c>
      <c r="B65" s="25">
        <f aca="true" t="shared" si="10" ref="B65:G65">SUM(B58:B64)</f>
        <v>495149</v>
      </c>
      <c r="C65" s="25">
        <f t="shared" si="10"/>
        <v>32582</v>
      </c>
      <c r="D65" s="25">
        <f t="shared" si="10"/>
        <v>502</v>
      </c>
      <c r="E65" s="25">
        <f t="shared" si="10"/>
        <v>0</v>
      </c>
      <c r="F65" s="25">
        <f t="shared" si="10"/>
        <v>370</v>
      </c>
      <c r="G65" s="25">
        <f t="shared" si="10"/>
        <v>0</v>
      </c>
      <c r="H65" s="401">
        <f>SUM(H58:H63)</f>
        <v>9243</v>
      </c>
      <c r="I65" s="401">
        <f>SUM(I58:I63)</f>
        <v>17786</v>
      </c>
      <c r="J65" s="401">
        <f>SUM(J58:J63)</f>
        <v>0</v>
      </c>
      <c r="K65" s="374">
        <f>SUM(K58:K63)</f>
        <v>0</v>
      </c>
      <c r="L65" s="463">
        <f>SUM(L58:L63)</f>
        <v>434666</v>
      </c>
    </row>
    <row r="66" spans="1:12" ht="12.75">
      <c r="A66" s="382" t="s">
        <v>305</v>
      </c>
      <c r="B66" s="383">
        <f>SUM(C66:L66)</f>
        <v>17065</v>
      </c>
      <c r="C66" s="464"/>
      <c r="D66" s="465"/>
      <c r="E66" s="466"/>
      <c r="F66" s="467"/>
      <c r="G66" s="467"/>
      <c r="H66" s="467"/>
      <c r="I66" s="467"/>
      <c r="J66" s="467">
        <v>17065</v>
      </c>
      <c r="K66" s="385"/>
      <c r="L66" s="468"/>
    </row>
    <row r="67" spans="1:12" s="36" customFormat="1" ht="12.75">
      <c r="A67" s="373" t="s">
        <v>306</v>
      </c>
      <c r="B67" s="25">
        <f aca="true" t="shared" si="11" ref="B67:L67">SUM(B66)</f>
        <v>17065</v>
      </c>
      <c r="C67" s="373">
        <f t="shared" si="11"/>
        <v>0</v>
      </c>
      <c r="D67" s="373">
        <f t="shared" si="11"/>
        <v>0</v>
      </c>
      <c r="E67" s="400">
        <f t="shared" si="11"/>
        <v>0</v>
      </c>
      <c r="F67" s="401">
        <f t="shared" si="11"/>
        <v>0</v>
      </c>
      <c r="G67" s="401">
        <f t="shared" si="11"/>
        <v>0</v>
      </c>
      <c r="H67" s="401">
        <f t="shared" si="11"/>
        <v>0</v>
      </c>
      <c r="I67" s="401">
        <f t="shared" si="11"/>
        <v>0</v>
      </c>
      <c r="J67" s="401">
        <f t="shared" si="11"/>
        <v>17065</v>
      </c>
      <c r="K67" s="374">
        <f t="shared" si="11"/>
        <v>0</v>
      </c>
      <c r="L67" s="25">
        <f t="shared" si="11"/>
        <v>0</v>
      </c>
    </row>
    <row r="68" spans="1:12" s="4" customFormat="1" ht="12.75">
      <c r="A68" s="382" t="s">
        <v>307</v>
      </c>
      <c r="B68" s="434">
        <f>SUM(C68:L68)</f>
        <v>0</v>
      </c>
      <c r="C68" s="469"/>
      <c r="D68" s="386"/>
      <c r="E68" s="470"/>
      <c r="F68" s="436"/>
      <c r="G68" s="436"/>
      <c r="H68" s="436"/>
      <c r="I68" s="436"/>
      <c r="J68" s="436"/>
      <c r="K68" s="437"/>
      <c r="L68" s="434"/>
    </row>
    <row r="69" spans="1:12" s="4" customFormat="1" ht="12.75">
      <c r="A69" s="373" t="s">
        <v>204</v>
      </c>
      <c r="B69" s="25">
        <f aca="true" t="shared" si="12" ref="B69:L69">SUM(B68:B68)</f>
        <v>0</v>
      </c>
      <c r="C69" s="373">
        <f t="shared" si="12"/>
        <v>0</v>
      </c>
      <c r="D69" s="373">
        <f t="shared" si="12"/>
        <v>0</v>
      </c>
      <c r="E69" s="400">
        <f t="shared" si="12"/>
        <v>0</v>
      </c>
      <c r="F69" s="401">
        <f t="shared" si="12"/>
        <v>0</v>
      </c>
      <c r="G69" s="401">
        <f t="shared" si="12"/>
        <v>0</v>
      </c>
      <c r="H69" s="401">
        <f t="shared" si="12"/>
        <v>0</v>
      </c>
      <c r="I69" s="401">
        <f t="shared" si="12"/>
        <v>0</v>
      </c>
      <c r="J69" s="401">
        <f t="shared" si="12"/>
        <v>0</v>
      </c>
      <c r="K69" s="374">
        <f t="shared" si="12"/>
        <v>0</v>
      </c>
      <c r="L69" s="25">
        <f t="shared" si="12"/>
        <v>0</v>
      </c>
    </row>
    <row r="70" spans="1:12" s="4" customFormat="1" ht="12.75">
      <c r="A70" s="471" t="s">
        <v>308</v>
      </c>
      <c r="B70" s="403">
        <f>SUM(C70:L70)</f>
        <v>3348</v>
      </c>
      <c r="C70" s="402">
        <v>3348</v>
      </c>
      <c r="D70" s="472"/>
      <c r="E70" s="421"/>
      <c r="F70" s="422"/>
      <c r="G70" s="422"/>
      <c r="H70" s="422"/>
      <c r="I70" s="422"/>
      <c r="J70" s="422"/>
      <c r="K70" s="423"/>
      <c r="L70" s="403"/>
    </row>
    <row r="71" spans="1:12" s="4" customFormat="1" ht="12.75">
      <c r="A71" s="473" t="s">
        <v>309</v>
      </c>
      <c r="B71" s="17">
        <f>SUM(C71:L71)</f>
        <v>5450</v>
      </c>
      <c r="C71" s="18"/>
      <c r="D71" s="474"/>
      <c r="E71" s="424"/>
      <c r="F71" s="425"/>
      <c r="G71" s="425">
        <v>5450</v>
      </c>
      <c r="H71" s="425"/>
      <c r="I71" s="425"/>
      <c r="J71" s="425"/>
      <c r="K71" s="426"/>
      <c r="L71" s="17"/>
    </row>
    <row r="72" spans="1:12" s="4" customFormat="1" ht="12.75">
      <c r="A72" s="21" t="s">
        <v>310</v>
      </c>
      <c r="B72" s="22">
        <f>SUM(C72:L72)</f>
        <v>880</v>
      </c>
      <c r="C72" s="23">
        <v>880</v>
      </c>
      <c r="D72" s="475"/>
      <c r="E72" s="476"/>
      <c r="F72" s="477"/>
      <c r="G72" s="477"/>
      <c r="H72" s="477"/>
      <c r="I72" s="477"/>
      <c r="J72" s="477"/>
      <c r="K72" s="478"/>
      <c r="L72" s="22"/>
    </row>
    <row r="73" spans="1:12" s="36" customFormat="1" ht="12.75">
      <c r="A73" s="373" t="s">
        <v>309</v>
      </c>
      <c r="B73" s="25">
        <f aca="true" t="shared" si="13" ref="B73:L73">SUM(B70:B72)</f>
        <v>9678</v>
      </c>
      <c r="C73" s="373">
        <f t="shared" si="13"/>
        <v>4228</v>
      </c>
      <c r="D73" s="373">
        <f t="shared" si="13"/>
        <v>0</v>
      </c>
      <c r="E73" s="400">
        <f t="shared" si="13"/>
        <v>0</v>
      </c>
      <c r="F73" s="401">
        <f t="shared" si="13"/>
        <v>0</v>
      </c>
      <c r="G73" s="401">
        <f t="shared" si="13"/>
        <v>5450</v>
      </c>
      <c r="H73" s="401">
        <f t="shared" si="13"/>
        <v>0</v>
      </c>
      <c r="I73" s="401">
        <f t="shared" si="13"/>
        <v>0</v>
      </c>
      <c r="J73" s="401">
        <f t="shared" si="13"/>
        <v>0</v>
      </c>
      <c r="K73" s="374">
        <f t="shared" si="13"/>
        <v>0</v>
      </c>
      <c r="L73" s="25">
        <f t="shared" si="13"/>
        <v>0</v>
      </c>
    </row>
    <row r="74" spans="1:12" s="4" customFormat="1" ht="12.75">
      <c r="A74" s="396"/>
      <c r="B74" s="403"/>
      <c r="C74" s="402"/>
      <c r="D74" s="472"/>
      <c r="E74" s="421"/>
      <c r="F74" s="422"/>
      <c r="G74" s="422"/>
      <c r="H74" s="422"/>
      <c r="I74" s="422"/>
      <c r="J74" s="422"/>
      <c r="K74" s="423"/>
      <c r="L74" s="403"/>
    </row>
    <row r="75" spans="1:12" ht="12.75">
      <c r="A75" s="377" t="s">
        <v>7</v>
      </c>
      <c r="B75" s="19"/>
      <c r="C75" s="18"/>
      <c r="D75" s="447"/>
      <c r="E75" s="397"/>
      <c r="F75" s="282"/>
      <c r="G75" s="282"/>
      <c r="H75" s="282"/>
      <c r="I75" s="282"/>
      <c r="J75" s="282"/>
      <c r="K75" s="369"/>
      <c r="L75" s="19"/>
    </row>
    <row r="76" spans="1:12" ht="12.75">
      <c r="A76" s="33" t="s">
        <v>311</v>
      </c>
      <c r="B76" s="22">
        <f>SUM(C76:L76)</f>
        <v>12500</v>
      </c>
      <c r="C76" s="35">
        <v>12500</v>
      </c>
      <c r="D76" s="479"/>
      <c r="E76" s="398"/>
      <c r="F76" s="399"/>
      <c r="G76" s="399"/>
      <c r="H76" s="399"/>
      <c r="I76" s="399"/>
      <c r="J76" s="399"/>
      <c r="K76" s="372"/>
      <c r="L76" s="22"/>
    </row>
    <row r="77" spans="1:12" ht="12.75">
      <c r="A77" s="33" t="s">
        <v>312</v>
      </c>
      <c r="B77" s="22">
        <f>SUM(C77:L77)</f>
        <v>1046</v>
      </c>
      <c r="C77" s="35"/>
      <c r="D77" s="479"/>
      <c r="E77" s="398"/>
      <c r="F77" s="399"/>
      <c r="G77" s="399"/>
      <c r="H77" s="399"/>
      <c r="I77" s="399"/>
      <c r="J77" s="399"/>
      <c r="K77" s="372"/>
      <c r="L77" s="22">
        <v>1046</v>
      </c>
    </row>
    <row r="78" spans="1:12" ht="12.75">
      <c r="A78" s="480" t="s">
        <v>313</v>
      </c>
      <c r="B78" s="22">
        <f>SUM(C78:L78)</f>
        <v>7300</v>
      </c>
      <c r="C78" s="35">
        <v>7300</v>
      </c>
      <c r="D78" s="479"/>
      <c r="E78" s="398"/>
      <c r="F78" s="399"/>
      <c r="G78" s="399"/>
      <c r="H78" s="399"/>
      <c r="I78" s="399"/>
      <c r="J78" s="399"/>
      <c r="K78" s="372"/>
      <c r="L78" s="22"/>
    </row>
    <row r="79" spans="1:12" ht="12.75">
      <c r="A79" s="462" t="s">
        <v>314</v>
      </c>
      <c r="B79" s="25">
        <f>SUM(B76:B78)</f>
        <v>20846</v>
      </c>
      <c r="C79" s="373">
        <f>SUM(C76:C78)</f>
        <v>19800</v>
      </c>
      <c r="D79" s="373">
        <f>SUM(D76:D78)</f>
        <v>0</v>
      </c>
      <c r="E79" s="400">
        <f aca="true" t="shared" si="14" ref="E79:L79">SUM(E78)</f>
        <v>0</v>
      </c>
      <c r="F79" s="401">
        <f t="shared" si="14"/>
        <v>0</v>
      </c>
      <c r="G79" s="401">
        <f t="shared" si="14"/>
        <v>0</v>
      </c>
      <c r="H79" s="401">
        <f t="shared" si="14"/>
        <v>0</v>
      </c>
      <c r="I79" s="401">
        <f t="shared" si="14"/>
        <v>0</v>
      </c>
      <c r="J79" s="401">
        <f t="shared" si="14"/>
        <v>0</v>
      </c>
      <c r="K79" s="374">
        <f t="shared" si="14"/>
        <v>0</v>
      </c>
      <c r="L79" s="25">
        <f t="shared" si="14"/>
        <v>0</v>
      </c>
    </row>
    <row r="80" spans="1:12" ht="12.75">
      <c r="A80" s="375" t="s">
        <v>315</v>
      </c>
      <c r="B80" s="376">
        <f>SUM(C80:L80)</f>
        <v>1220</v>
      </c>
      <c r="C80" s="392">
        <v>1200</v>
      </c>
      <c r="D80" s="445">
        <v>20</v>
      </c>
      <c r="E80" s="418"/>
      <c r="F80" s="419"/>
      <c r="G80" s="419"/>
      <c r="H80" s="419"/>
      <c r="I80" s="419"/>
      <c r="J80" s="419"/>
      <c r="K80" s="368"/>
      <c r="L80" s="376"/>
    </row>
    <row r="81" spans="1:12" ht="12.75">
      <c r="A81" s="473" t="s">
        <v>316</v>
      </c>
      <c r="B81" s="19">
        <f>SUM(C81:L81)</f>
        <v>805</v>
      </c>
      <c r="C81" s="18">
        <v>800</v>
      </c>
      <c r="D81" s="447">
        <v>5</v>
      </c>
      <c r="E81" s="397"/>
      <c r="F81" s="282"/>
      <c r="G81" s="282"/>
      <c r="H81" s="282"/>
      <c r="I81" s="282"/>
      <c r="J81" s="282"/>
      <c r="K81" s="369"/>
      <c r="L81" s="19"/>
    </row>
    <row r="82" spans="1:12" ht="12.75">
      <c r="A82" s="473" t="s">
        <v>317</v>
      </c>
      <c r="B82" s="19">
        <v>1000</v>
      </c>
      <c r="C82" s="18">
        <v>1000</v>
      </c>
      <c r="D82" s="447"/>
      <c r="E82" s="397"/>
      <c r="F82" s="282"/>
      <c r="G82" s="282"/>
      <c r="H82" s="282"/>
      <c r="I82" s="282"/>
      <c r="J82" s="282"/>
      <c r="K82" s="369"/>
      <c r="L82" s="19"/>
    </row>
    <row r="83" spans="1:12" ht="12.75">
      <c r="A83" s="16" t="s">
        <v>318</v>
      </c>
      <c r="B83" s="19">
        <f>SUM(C83:L83)</f>
        <v>15000</v>
      </c>
      <c r="C83" s="18">
        <v>15000</v>
      </c>
      <c r="D83" s="447"/>
      <c r="E83" s="397"/>
      <c r="F83" s="282"/>
      <c r="G83" s="282"/>
      <c r="H83" s="282"/>
      <c r="I83" s="282"/>
      <c r="J83" s="282"/>
      <c r="K83" s="369"/>
      <c r="L83" s="19"/>
    </row>
    <row r="84" spans="1:12" ht="12.75">
      <c r="A84" s="33" t="s">
        <v>319</v>
      </c>
      <c r="B84" s="22">
        <f>SUM(C84:L84)</f>
        <v>450</v>
      </c>
      <c r="C84" s="35">
        <v>450</v>
      </c>
      <c r="D84" s="479"/>
      <c r="E84" s="398"/>
      <c r="F84" s="399"/>
      <c r="G84" s="399"/>
      <c r="H84" s="399"/>
      <c r="I84" s="399"/>
      <c r="J84" s="399"/>
      <c r="K84" s="372"/>
      <c r="L84" s="22"/>
    </row>
    <row r="85" spans="1:12" s="36" customFormat="1" ht="12.75">
      <c r="A85" s="373" t="s">
        <v>320</v>
      </c>
      <c r="B85" s="25">
        <f aca="true" t="shared" si="15" ref="B85:L85">SUM(B80:B84)</f>
        <v>18475</v>
      </c>
      <c r="C85" s="373">
        <f t="shared" si="15"/>
        <v>18450</v>
      </c>
      <c r="D85" s="373">
        <f t="shared" si="15"/>
        <v>25</v>
      </c>
      <c r="E85" s="400">
        <f t="shared" si="15"/>
        <v>0</v>
      </c>
      <c r="F85" s="401">
        <f t="shared" si="15"/>
        <v>0</v>
      </c>
      <c r="G85" s="401">
        <f t="shared" si="15"/>
        <v>0</v>
      </c>
      <c r="H85" s="401">
        <f t="shared" si="15"/>
        <v>0</v>
      </c>
      <c r="I85" s="401">
        <f t="shared" si="15"/>
        <v>0</v>
      </c>
      <c r="J85" s="401">
        <f t="shared" si="15"/>
        <v>0</v>
      </c>
      <c r="K85" s="374">
        <f t="shared" si="15"/>
        <v>0</v>
      </c>
      <c r="L85" s="25">
        <f t="shared" si="15"/>
        <v>0</v>
      </c>
    </row>
    <row r="86" spans="1:12" ht="12.75">
      <c r="A86" s="382" t="s">
        <v>321</v>
      </c>
      <c r="B86" s="383">
        <f>SUM(C86:L86)</f>
        <v>0</v>
      </c>
      <c r="C86" s="464"/>
      <c r="D86" s="465"/>
      <c r="E86" s="466"/>
      <c r="F86" s="467"/>
      <c r="G86" s="467"/>
      <c r="H86" s="467"/>
      <c r="I86" s="467"/>
      <c r="J86" s="467"/>
      <c r="K86" s="385"/>
      <c r="L86" s="383"/>
    </row>
    <row r="87" spans="1:12" ht="12.75">
      <c r="A87" s="373" t="s">
        <v>322</v>
      </c>
      <c r="B87" s="25">
        <f aca="true" t="shared" si="16" ref="B87:L87">SUM(B86)</f>
        <v>0</v>
      </c>
      <c r="C87" s="373">
        <f t="shared" si="16"/>
        <v>0</v>
      </c>
      <c r="D87" s="373">
        <f t="shared" si="16"/>
        <v>0</v>
      </c>
      <c r="E87" s="400">
        <f t="shared" si="16"/>
        <v>0</v>
      </c>
      <c r="F87" s="401">
        <f t="shared" si="16"/>
        <v>0</v>
      </c>
      <c r="G87" s="401">
        <f t="shared" si="16"/>
        <v>0</v>
      </c>
      <c r="H87" s="401">
        <f t="shared" si="16"/>
        <v>0</v>
      </c>
      <c r="I87" s="401">
        <f t="shared" si="16"/>
        <v>0</v>
      </c>
      <c r="J87" s="401">
        <f t="shared" si="16"/>
        <v>0</v>
      </c>
      <c r="K87" s="374">
        <f t="shared" si="16"/>
        <v>0</v>
      </c>
      <c r="L87" s="25">
        <f t="shared" si="16"/>
        <v>0</v>
      </c>
    </row>
    <row r="88" spans="1:12" ht="12.75">
      <c r="A88" s="378" t="s">
        <v>323</v>
      </c>
      <c r="B88" s="379">
        <f>SUM(C88:L88)</f>
        <v>9257</v>
      </c>
      <c r="C88" s="3">
        <v>9257</v>
      </c>
      <c r="D88" s="481"/>
      <c r="E88" s="418"/>
      <c r="F88" s="419"/>
      <c r="G88" s="419"/>
      <c r="H88" s="419"/>
      <c r="I88" s="419"/>
      <c r="J88" s="419"/>
      <c r="K88" s="368"/>
      <c r="L88" s="379"/>
    </row>
    <row r="89" spans="1:12" ht="12.75">
      <c r="A89" s="33" t="s">
        <v>324</v>
      </c>
      <c r="B89" s="22">
        <f>SUM(C89:L89)</f>
        <v>0</v>
      </c>
      <c r="C89" s="35"/>
      <c r="D89" s="479"/>
      <c r="E89" s="398"/>
      <c r="F89" s="399"/>
      <c r="G89" s="399"/>
      <c r="H89" s="399"/>
      <c r="I89" s="399"/>
      <c r="J89" s="399"/>
      <c r="K89" s="372"/>
      <c r="L89" s="22"/>
    </row>
    <row r="90" spans="1:12" s="36" customFormat="1" ht="12.75">
      <c r="A90" s="373" t="s">
        <v>325</v>
      </c>
      <c r="B90" s="25">
        <f aca="true" t="shared" si="17" ref="B90:L90">SUM(B88:B89)</f>
        <v>9257</v>
      </c>
      <c r="C90" s="373">
        <f t="shared" si="17"/>
        <v>9257</v>
      </c>
      <c r="D90" s="373">
        <f t="shared" si="17"/>
        <v>0</v>
      </c>
      <c r="E90" s="400">
        <f t="shared" si="17"/>
        <v>0</v>
      </c>
      <c r="F90" s="401">
        <f t="shared" si="17"/>
        <v>0</v>
      </c>
      <c r="G90" s="401">
        <f t="shared" si="17"/>
        <v>0</v>
      </c>
      <c r="H90" s="401">
        <f t="shared" si="17"/>
        <v>0</v>
      </c>
      <c r="I90" s="401">
        <f t="shared" si="17"/>
        <v>0</v>
      </c>
      <c r="J90" s="401">
        <f t="shared" si="17"/>
        <v>0</v>
      </c>
      <c r="K90" s="374">
        <f t="shared" si="17"/>
        <v>0</v>
      </c>
      <c r="L90" s="25">
        <f t="shared" si="17"/>
        <v>0</v>
      </c>
    </row>
  </sheetData>
  <mergeCells count="12">
    <mergeCell ref="E49:K49"/>
    <mergeCell ref="A49:A50"/>
    <mergeCell ref="B49:B50"/>
    <mergeCell ref="C49:C50"/>
    <mergeCell ref="D49:D50"/>
    <mergeCell ref="A2:K2"/>
    <mergeCell ref="A3:K3"/>
    <mergeCell ref="A4:A5"/>
    <mergeCell ref="B4:B5"/>
    <mergeCell ref="C4:C5"/>
    <mergeCell ref="D4:D5"/>
    <mergeCell ref="E4:K4"/>
  </mergeCells>
  <printOptions/>
  <pageMargins left="0.39375" right="0.39375" top="0" bottom="0" header="0.5118055555555556" footer="0.5118055555555556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3">
      <selection activeCell="B16" sqref="B16"/>
    </sheetView>
  </sheetViews>
  <sheetFormatPr defaultColWidth="9.00390625" defaultRowHeight="12.75"/>
  <cols>
    <col min="1" max="1" width="41.00390625" style="0" customWidth="1"/>
    <col min="2" max="2" width="6.00390625" style="0" customWidth="1"/>
    <col min="3" max="4" width="16.625" style="0" customWidth="1"/>
    <col min="5" max="5" width="16.375" style="0" customWidth="1"/>
    <col min="6" max="6" width="17.875" style="0" customWidth="1"/>
  </cols>
  <sheetData>
    <row r="1" ht="12.75">
      <c r="F1" t="s">
        <v>326</v>
      </c>
    </row>
    <row r="2" spans="1:5" ht="12.75">
      <c r="A2" s="594" t="s">
        <v>327</v>
      </c>
      <c r="B2" s="594"/>
      <c r="C2" s="594"/>
      <c r="D2" s="594"/>
      <c r="E2" s="594"/>
    </row>
    <row r="3" ht="12.75">
      <c r="C3" t="s">
        <v>328</v>
      </c>
    </row>
    <row r="4" ht="12.75">
      <c r="F4" t="s">
        <v>160</v>
      </c>
    </row>
    <row r="5" spans="1:6" ht="12.75">
      <c r="A5" s="595" t="s">
        <v>118</v>
      </c>
      <c r="B5" s="595"/>
      <c r="C5" s="596" t="s">
        <v>329</v>
      </c>
      <c r="D5" s="597" t="s">
        <v>330</v>
      </c>
      <c r="E5" s="597"/>
      <c r="F5" s="597"/>
    </row>
    <row r="6" spans="1:6" ht="12.75">
      <c r="A6" s="595"/>
      <c r="B6" s="595"/>
      <c r="C6" s="596"/>
      <c r="D6" s="482" t="s">
        <v>331</v>
      </c>
      <c r="E6" s="482" t="s">
        <v>332</v>
      </c>
      <c r="F6" s="483" t="s">
        <v>333</v>
      </c>
    </row>
    <row r="7" spans="1:6" ht="12.75">
      <c r="A7" s="185" t="s">
        <v>334</v>
      </c>
      <c r="B7" s="484"/>
      <c r="C7" s="186">
        <f>SUM(D7:F7)</f>
        <v>292476</v>
      </c>
      <c r="D7" s="186">
        <v>133724</v>
      </c>
      <c r="E7" s="186">
        <v>41057</v>
      </c>
      <c r="F7" s="187">
        <v>117695</v>
      </c>
    </row>
    <row r="8" spans="1:6" ht="12.75">
      <c r="A8" s="197" t="s">
        <v>335</v>
      </c>
      <c r="B8" s="485"/>
      <c r="C8" s="198">
        <v>19800</v>
      </c>
      <c r="D8" s="198"/>
      <c r="E8" s="198"/>
      <c r="F8" s="199"/>
    </row>
    <row r="9" spans="1:6" ht="12.75">
      <c r="A9" s="197" t="s">
        <v>232</v>
      </c>
      <c r="B9" s="485"/>
      <c r="C9" s="198">
        <v>35809</v>
      </c>
      <c r="D9" s="198"/>
      <c r="E9" s="198"/>
      <c r="F9" s="199"/>
    </row>
    <row r="10" spans="1:6" ht="12.75">
      <c r="A10" s="188" t="s">
        <v>336</v>
      </c>
      <c r="B10" s="486"/>
      <c r="C10" s="189">
        <v>18450</v>
      </c>
      <c r="D10" s="189"/>
      <c r="E10" s="189"/>
      <c r="F10" s="190"/>
    </row>
    <row r="11" spans="1:6" ht="12.75">
      <c r="A11" s="188" t="s">
        <v>337</v>
      </c>
      <c r="B11" s="486"/>
      <c r="C11" s="189">
        <v>317000</v>
      </c>
      <c r="D11" s="189"/>
      <c r="E11" s="189"/>
      <c r="F11" s="190"/>
    </row>
    <row r="12" spans="1:6" ht="12.75">
      <c r="A12" s="487" t="s">
        <v>338</v>
      </c>
      <c r="B12" s="488"/>
      <c r="C12" s="489">
        <v>9500</v>
      </c>
      <c r="D12" s="489"/>
      <c r="E12" s="489"/>
      <c r="F12" s="490"/>
    </row>
    <row r="13" spans="1:6" ht="12.75">
      <c r="A13" s="487" t="s">
        <v>38</v>
      </c>
      <c r="B13" s="488"/>
      <c r="C13" s="489">
        <v>2811</v>
      </c>
      <c r="D13" s="489"/>
      <c r="E13" s="489"/>
      <c r="F13" s="490"/>
    </row>
    <row r="14" spans="1:6" ht="12.75">
      <c r="A14" s="194" t="s">
        <v>339</v>
      </c>
      <c r="B14" s="491"/>
      <c r="C14" s="195">
        <f>SUM(C7:C13)</f>
        <v>695846</v>
      </c>
      <c r="D14" s="195">
        <f>SUM(D7:D13)</f>
        <v>133724</v>
      </c>
      <c r="E14" s="195">
        <f>SUM(E7:E13)</f>
        <v>41057</v>
      </c>
      <c r="F14" s="196">
        <f>SUM(F7:F13)</f>
        <v>117695</v>
      </c>
    </row>
    <row r="15" spans="1:6" ht="12.75">
      <c r="A15" s="492" t="s">
        <v>340</v>
      </c>
      <c r="B15" s="493"/>
      <c r="C15" s="494">
        <v>142171</v>
      </c>
      <c r="D15" s="495"/>
      <c r="E15" s="32"/>
      <c r="F15" s="32"/>
    </row>
    <row r="16" spans="1:6" ht="12.75">
      <c r="A16" s="492" t="s">
        <v>341</v>
      </c>
      <c r="B16" s="493"/>
      <c r="C16" s="199">
        <v>19483</v>
      </c>
      <c r="D16" s="496"/>
      <c r="E16" s="31"/>
      <c r="F16" s="31"/>
    </row>
    <row r="17" spans="1:6" ht="12.75">
      <c r="A17" s="492" t="s">
        <v>342</v>
      </c>
      <c r="B17" s="493"/>
      <c r="C17" s="199">
        <v>9257</v>
      </c>
      <c r="D17" s="496"/>
      <c r="E17" s="31"/>
      <c r="F17" s="31"/>
    </row>
    <row r="18" spans="1:6" ht="12.75">
      <c r="A18" s="497" t="s">
        <v>343</v>
      </c>
      <c r="B18" s="498"/>
      <c r="C18" s="190"/>
      <c r="D18" s="496"/>
      <c r="E18" s="31"/>
      <c r="F18" s="31"/>
    </row>
    <row r="19" spans="1:6" ht="12.75">
      <c r="A19" s="497" t="s">
        <v>344</v>
      </c>
      <c r="B19" s="498"/>
      <c r="C19" s="190">
        <v>380350</v>
      </c>
      <c r="D19" s="496"/>
      <c r="E19" s="31"/>
      <c r="F19" s="31"/>
    </row>
    <row r="20" spans="1:6" ht="12.75">
      <c r="A20" s="497" t="s">
        <v>345</v>
      </c>
      <c r="B20" s="498"/>
      <c r="C20" s="190">
        <v>243543</v>
      </c>
      <c r="D20" s="496"/>
      <c r="E20" s="31"/>
      <c r="F20" s="31"/>
    </row>
    <row r="21" spans="1:6" ht="12.75">
      <c r="A21" s="497" t="s">
        <v>346</v>
      </c>
      <c r="B21" s="498"/>
      <c r="C21" s="190">
        <v>44071</v>
      </c>
      <c r="D21" s="496"/>
      <c r="E21" s="31"/>
      <c r="F21" s="31"/>
    </row>
    <row r="22" spans="1:6" ht="12.75">
      <c r="A22" s="499" t="s">
        <v>347</v>
      </c>
      <c r="B22" s="500"/>
      <c r="C22" s="501">
        <f>SUM(C14:C21)</f>
        <v>1534721</v>
      </c>
      <c r="D22" s="496"/>
      <c r="E22" s="31"/>
      <c r="F22" s="31"/>
    </row>
    <row r="25" spans="1:6" ht="12.75">
      <c r="A25" s="188" t="s">
        <v>20</v>
      </c>
      <c r="B25" s="486"/>
      <c r="C25" s="189">
        <f>SUM(B26:B40)</f>
        <v>25608</v>
      </c>
      <c r="D25" s="189"/>
      <c r="E25" s="189"/>
      <c r="F25" s="190"/>
    </row>
    <row r="26" spans="1:6" ht="12.75">
      <c r="A26" s="502" t="s">
        <v>348</v>
      </c>
      <c r="B26" s="503"/>
      <c r="C26" s="189"/>
      <c r="D26" s="189"/>
      <c r="E26" s="189"/>
      <c r="F26" s="190"/>
    </row>
    <row r="27" spans="1:6" ht="12.75">
      <c r="A27" s="502" t="s">
        <v>349</v>
      </c>
      <c r="B27" s="503">
        <v>10523</v>
      </c>
      <c r="C27" s="189"/>
      <c r="D27" s="189"/>
      <c r="E27" s="189"/>
      <c r="F27" s="190"/>
    </row>
    <row r="28" spans="1:6" ht="12.75">
      <c r="A28" s="502" t="s">
        <v>350</v>
      </c>
      <c r="B28" s="503">
        <v>6910</v>
      </c>
      <c r="C28" s="189"/>
      <c r="D28" s="189"/>
      <c r="E28" s="189">
        <v>1658</v>
      </c>
      <c r="F28" s="190"/>
    </row>
    <row r="29" spans="1:6" ht="12.75">
      <c r="A29" s="502" t="s">
        <v>351</v>
      </c>
      <c r="B29" s="503"/>
      <c r="C29" s="189"/>
      <c r="D29" s="189"/>
      <c r="E29" s="189"/>
      <c r="F29" s="190"/>
    </row>
    <row r="30" spans="1:6" ht="12.75">
      <c r="A30" s="502" t="s">
        <v>352</v>
      </c>
      <c r="B30" s="503">
        <v>1806</v>
      </c>
      <c r="C30" s="189"/>
      <c r="D30" s="189"/>
      <c r="E30" s="189"/>
      <c r="F30" s="190"/>
    </row>
    <row r="31" spans="1:6" ht="12.75">
      <c r="A31" s="502" t="s">
        <v>353</v>
      </c>
      <c r="B31" s="503">
        <v>500</v>
      </c>
      <c r="C31" s="189"/>
      <c r="D31" s="189"/>
      <c r="E31" s="189"/>
      <c r="F31" s="190"/>
    </row>
    <row r="32" spans="1:6" ht="12.75">
      <c r="A32" s="502" t="s">
        <v>354</v>
      </c>
      <c r="B32" s="503">
        <v>500</v>
      </c>
      <c r="C32" s="189"/>
      <c r="D32" s="189"/>
      <c r="E32" s="189"/>
      <c r="F32" s="190"/>
    </row>
    <row r="33" spans="1:6" ht="12.75">
      <c r="A33" s="502" t="s">
        <v>355</v>
      </c>
      <c r="B33" s="503">
        <v>1425</v>
      </c>
      <c r="C33" s="189"/>
      <c r="D33" s="189"/>
      <c r="E33" s="189"/>
      <c r="F33" s="190"/>
    </row>
    <row r="34" spans="1:6" ht="12.75">
      <c r="A34" s="502" t="s">
        <v>356</v>
      </c>
      <c r="B34" s="503">
        <v>928</v>
      </c>
      <c r="C34" s="189"/>
      <c r="D34" s="189"/>
      <c r="E34" s="189"/>
      <c r="F34" s="190"/>
    </row>
    <row r="35" spans="1:6" ht="13.5" customHeight="1">
      <c r="A35" s="502" t="s">
        <v>357</v>
      </c>
      <c r="B35" s="503">
        <v>499</v>
      </c>
      <c r="C35" s="189"/>
      <c r="D35" s="189"/>
      <c r="E35" s="189"/>
      <c r="F35" s="190"/>
    </row>
    <row r="36" spans="1:6" ht="12.75">
      <c r="A36" s="502" t="s">
        <v>358</v>
      </c>
      <c r="B36" s="503">
        <v>520</v>
      </c>
      <c r="C36" s="189"/>
      <c r="D36" s="189"/>
      <c r="E36" s="189"/>
      <c r="F36" s="190"/>
    </row>
    <row r="37" spans="1:6" ht="12.75">
      <c r="A37" s="502" t="s">
        <v>359</v>
      </c>
      <c r="B37" s="503">
        <v>360</v>
      </c>
      <c r="C37" s="189"/>
      <c r="D37" s="189"/>
      <c r="E37" s="189"/>
      <c r="F37" s="190"/>
    </row>
    <row r="38" spans="1:6" ht="13.5" customHeight="1">
      <c r="A38" s="502" t="s">
        <v>360</v>
      </c>
      <c r="B38" s="503">
        <v>56</v>
      </c>
      <c r="C38" s="189"/>
      <c r="D38" s="189"/>
      <c r="E38" s="189"/>
      <c r="F38" s="190"/>
    </row>
    <row r="39" spans="1:6" ht="12.75">
      <c r="A39" s="502" t="s">
        <v>361</v>
      </c>
      <c r="B39" s="503">
        <v>472</v>
      </c>
      <c r="C39" s="189"/>
      <c r="D39" s="189"/>
      <c r="E39" s="189"/>
      <c r="F39" s="190"/>
    </row>
    <row r="40" spans="1:6" ht="12.75">
      <c r="A40" s="502" t="s">
        <v>362</v>
      </c>
      <c r="B40" s="503">
        <v>1109</v>
      </c>
      <c r="C40" s="189"/>
      <c r="D40" s="189"/>
      <c r="E40" s="189"/>
      <c r="F40" s="190"/>
    </row>
  </sheetData>
  <mergeCells count="4">
    <mergeCell ref="A2:E2"/>
    <mergeCell ref="A5:B6"/>
    <mergeCell ref="C5:C6"/>
    <mergeCell ref="D5:F5"/>
  </mergeCells>
  <printOptions/>
  <pageMargins left="0.7479166666666667" right="0.7479166666666667" top="0.5902777777777778" bottom="0.6" header="0.5118055555555556" footer="0.5118055555555556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palyazat</cp:lastModifiedBy>
  <dcterms:created xsi:type="dcterms:W3CDTF">2008-12-09T11:10:01Z</dcterms:created>
  <dcterms:modified xsi:type="dcterms:W3CDTF">2008-12-09T11:10:01Z</dcterms:modified>
  <cp:category/>
  <cp:version/>
  <cp:contentType/>
  <cp:contentStatus/>
</cp:coreProperties>
</file>