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6" activeTab="9"/>
  </bookViews>
  <sheets>
    <sheet name="mérl_" sheetId="1" r:id="rId1"/>
    <sheet name="m_mérl_" sheetId="2" r:id="rId2"/>
    <sheet name="f_mérl_" sheetId="3" r:id="rId3"/>
    <sheet name="3émérl" sheetId="4" r:id="rId4"/>
    <sheet name="i_kiad_" sheetId="5" r:id="rId5"/>
    <sheet name="i_bev_" sheetId="6" r:id="rId6"/>
    <sheet name="b_k jc_" sheetId="7" r:id="rId7"/>
    <sheet name="b_k ir_" sheetId="8" r:id="rId8"/>
    <sheet name="ph_kiad_" sheetId="9" r:id="rId9"/>
    <sheet name="Létsz_" sheetId="10" r:id="rId10"/>
    <sheet name="felh" sheetId="11" r:id="rId11"/>
    <sheet name="Áll_ hj_" sheetId="12" r:id="rId12"/>
  </sheets>
  <definedNames/>
  <calcPr fullCalcOnLoad="1"/>
</workbook>
</file>

<file path=xl/sharedStrings.xml><?xml version="1.0" encoding="utf-8"?>
<sst xmlns="http://schemas.openxmlformats.org/spreadsheetml/2006/main" count="895" uniqueCount="599">
  <si>
    <t>1. sz. melléklet</t>
  </si>
  <si>
    <t>Kisbér Város Önkormányzatának 2009. évi költségvetési bevételei és kiadásai</t>
  </si>
  <si>
    <t>Bevételek</t>
  </si>
  <si>
    <t xml:space="preserve">2008. évi  ei. </t>
  </si>
  <si>
    <t xml:space="preserve">2008. évi  mód. ei. </t>
  </si>
  <si>
    <t xml:space="preserve">2009. évi  ei. </t>
  </si>
  <si>
    <t xml:space="preserve">2009. évi  mód. ei. </t>
  </si>
  <si>
    <t>Kiadások</t>
  </si>
  <si>
    <t xml:space="preserve">2008. évi ei. </t>
  </si>
  <si>
    <t xml:space="preserve">2009. évi ei. 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</si>
  <si>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</si>
  <si>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</si>
  <si>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</si>
  <si>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</si>
  <si>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</si>
  <si>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</si>
  <si>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</si>
  <si>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</si>
  <si>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</si>
  <si>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</si>
  <si>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</si>
  <si>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</si>
  <si>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</si>
  <si>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</si>
  <si>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</si>
  <si>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</si>
  <si>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</si>
  <si>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</si>
  <si>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</si>
  <si>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</si>
  <si>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</si>
  <si>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</si>
  <si>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</si>
  <si>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</si>
  <si>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</si>
  <si>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</si>
  <si>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</si>
  <si>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</si>
  <si>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</si>
  <si>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</si>
  <si>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</si>
  <si>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</si>
  <si>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</si>
  <si>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</si>
  <si>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</si>
  <si>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</si>
  <si>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</si>
  <si>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</si>
  <si>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</si>
  <si>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</si>
  <si>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</si>
  <si>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</si>
  <si>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Kisbér Város Önkormányzatának 2009. évi működési célú bevételei és kiadásai</t>
  </si>
  <si>
    <t>Dologi és egyéb folyó kiadások</t>
  </si>
  <si>
    <t>Működési célú hitelfelvétel</t>
  </si>
  <si>
    <t>1/b. sz. melléklet</t>
  </si>
  <si>
    <t>Kisbér Város Önkormányzatának 2009. évi felhalmozási célú bevételei és kiadásai</t>
  </si>
  <si>
    <t>Helyi adók (k. a.)</t>
  </si>
  <si>
    <t>Átengedett központi adók (lj.t.)</t>
  </si>
  <si>
    <t>Kölcsönök nyújtása</t>
  </si>
  <si>
    <t>Felhalmozási céltartalék</t>
  </si>
  <si>
    <t>1/c. sz. melléklet</t>
  </si>
  <si>
    <t xml:space="preserve">Kisbér Város Önkormányzata 2009-2010-2011. évi </t>
  </si>
  <si>
    <t>bevételeinek és kiadásainak mérlege</t>
  </si>
  <si>
    <t>működési és felhalmozási jelleg szerint</t>
  </si>
  <si>
    <t>Megnevezés</t>
  </si>
  <si>
    <t>2009.évi ei.</t>
  </si>
  <si>
    <t>2009.évi m.ei.</t>
  </si>
  <si>
    <t>2010.évi ei.</t>
  </si>
  <si>
    <t>2011.évi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</si>
  <si>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</si>
  <si>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</si>
  <si>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</si>
  <si>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</si>
  <si>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</si>
  <si>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</si>
  <si>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</si>
  <si>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</si>
  <si>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</si>
  <si>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</si>
  <si>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</si>
  <si>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</si>
  <si>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</si>
  <si>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</si>
  <si>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Társd. és szoc. pol. kiad.,ellátottak p.j.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</si>
  <si>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</si>
  <si>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</si>
  <si>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</si>
  <si>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</si>
  <si>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</si>
  <si>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</si>
  <si>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</si>
  <si>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</si>
  <si>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</si>
  <si>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</si>
  <si>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</si>
  <si>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</si>
  <si>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</si>
  <si>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</si>
  <si>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</si>
  <si>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Fejlesztési céltartalék</t>
  </si>
  <si>
    <t>Felh. célú hiteltörl.</t>
  </si>
  <si>
    <t>Felh. célú hitel kamata</t>
  </si>
  <si>
    <t>Felh. kiad. össz.:</t>
  </si>
  <si>
    <t>Bevételek összesen:</t>
  </si>
  <si>
    <t>Kiadások összesen:</t>
  </si>
  <si>
    <t>2. sz. melléklet</t>
  </si>
  <si>
    <t xml:space="preserve">Kisbér Város Önkormányzata 2009. évi kiadásai intézményenként </t>
  </si>
  <si>
    <t>E Ft-ban</t>
  </si>
  <si>
    <t xml:space="preserve">2009. évi kiadási előirányzatok 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</si>
  <si>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</si>
  <si>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</si>
  <si>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</si>
  <si>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</si>
  <si>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</si>
  <si>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</si>
  <si>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</si>
  <si>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</si>
  <si>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</si>
  <si>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</si>
  <si>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</si>
  <si>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Felhalm. hiteltörl., Fejl. céltart.</t>
  </si>
  <si>
    <t>Kiad. összesen</t>
  </si>
  <si>
    <t>2008.  er. ei.</t>
  </si>
  <si>
    <t>2008.  mód. ei.</t>
  </si>
  <si>
    <t>2009.  er. ei.</t>
  </si>
  <si>
    <t>2009. mód.ei.</t>
  </si>
  <si>
    <t>II.2.</t>
  </si>
  <si>
    <t>B.K.Szakkórház</t>
  </si>
  <si>
    <t>Önállóan gazdálkodó intézmények összesen:</t>
  </si>
  <si>
    <t>II.1.1.</t>
  </si>
  <si>
    <t>Egy. Óvoda</t>
  </si>
  <si>
    <t>II.1.2.</t>
  </si>
  <si>
    <t>P.S.Ált.Isk.</t>
  </si>
  <si>
    <t>II.1.3.</t>
  </si>
  <si>
    <t>T.M.Gimnázium</t>
  </si>
  <si>
    <t>II.1.4.</t>
  </si>
  <si>
    <t>Könyvtár, Műv.h.</t>
  </si>
  <si>
    <t>ebből: eszközbesz. nettó ö.</t>
  </si>
  <si>
    <t>II.1.5.</t>
  </si>
  <si>
    <t>Városigazg.</t>
  </si>
  <si>
    <t>II.1.6.</t>
  </si>
  <si>
    <t>B.D.Szakképz.</t>
  </si>
  <si>
    <t>ezen belül: ellátottak p.j.</t>
  </si>
  <si>
    <t>II.1.7.</t>
  </si>
  <si>
    <t>Ö.N.Id.Otthona</t>
  </si>
  <si>
    <t>II.1.8.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</si>
  <si>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</si>
  <si>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</si>
  <si>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</si>
  <si>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</si>
  <si>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</si>
  <si>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</si>
  <si>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</si>
  <si>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</si>
  <si>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</si>
  <si>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</si>
  <si>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</si>
  <si>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</si>
  <si>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</si>
  <si>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</si>
  <si>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</si>
  <si>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 xml:space="preserve">Kisbér Város Önkormányzata 2009. évi bevételei intézményenként </t>
  </si>
  <si>
    <t>2009. évi előirányzatok</t>
  </si>
  <si>
    <t>e Ft-ban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</si>
  <si>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</si>
  <si>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</si>
  <si>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</si>
  <si>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</si>
  <si>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</si>
  <si>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</si>
  <si>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</si>
  <si>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</si>
  <si>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</si>
  <si>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</si>
  <si>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>Bevét. össz.</t>
  </si>
  <si>
    <t>Műk. szüks. peszk. átvez.</t>
  </si>
  <si>
    <t>2009.mód.ei.</t>
  </si>
  <si>
    <t>Önállóan gazd. intézm. összesen: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</si>
  <si>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</si>
  <si>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</si>
  <si>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</si>
  <si>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</si>
  <si>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</si>
  <si>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</si>
  <si>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</si>
  <si>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</si>
  <si>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</si>
  <si>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</si>
  <si>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</si>
  <si>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bevételeinek és kiadásainak 2009. évi alakulása</t>
  </si>
  <si>
    <t>ezer Ft-ban</t>
  </si>
  <si>
    <t>Előirányzat</t>
  </si>
  <si>
    <t>2008. e. ei.</t>
  </si>
  <si>
    <t>2008. mód. ei.</t>
  </si>
  <si>
    <t>2009. e. ei.</t>
  </si>
  <si>
    <t>2009. mód. ei.</t>
  </si>
  <si>
    <t>I. Bevételek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</si>
  <si>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</si>
  <si>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</si>
  <si>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</si>
  <si>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</si>
  <si>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</si>
  <si>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</si>
  <si>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</si>
  <si>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</si>
  <si>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</si>
  <si>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</si>
  <si>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</si>
  <si>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</si>
  <si>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</si>
  <si>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</si>
  <si>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</si>
  <si>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</si>
  <si>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</si>
  <si>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</si>
  <si>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</si>
  <si>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</si>
  <si>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</si>
  <si>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</si>
  <si>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</si>
  <si>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</si>
  <si>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</si>
  <si>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</si>
  <si>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</si>
  <si>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</si>
  <si>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</si>
  <si>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</si>
  <si>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</si>
  <si>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Tartalékok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</si>
  <si>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</si>
  <si>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</si>
  <si>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</si>
  <si>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</si>
  <si>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</si>
  <si>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</si>
  <si>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</si>
  <si>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</si>
  <si>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</si>
  <si>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 Ft</t>
  </si>
  <si>
    <t>Összesen</t>
  </si>
  <si>
    <t>Polg.Hiv.</t>
  </si>
  <si>
    <t>CÖK</t>
  </si>
  <si>
    <t>Részben önállóan gazdálkodó intézmények</t>
  </si>
  <si>
    <t xml:space="preserve">Védőnői </t>
  </si>
  <si>
    <t>Önáll. g. int.</t>
  </si>
  <si>
    <t>Óvoda</t>
  </si>
  <si>
    <t>P.S.Ált. I.</t>
  </si>
  <si>
    <t>T.M.Gimn.</t>
  </si>
  <si>
    <t>Könyvt.</t>
  </si>
  <si>
    <t>VIG</t>
  </si>
  <si>
    <t>Védőnői szolg.</t>
  </si>
  <si>
    <t>Bánki D.Sz.I.</t>
  </si>
  <si>
    <t>Ő.N.Id. Otth.</t>
  </si>
  <si>
    <t>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</si>
  <si>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</si>
  <si>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</si>
  <si>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</si>
  <si>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</si>
  <si>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</si>
  <si>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</si>
  <si>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</si>
  <si>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</si>
  <si>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</si>
  <si>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</si>
  <si>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</si>
  <si>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</si>
  <si>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</si>
  <si>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Építési, körny.v. bírság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</si>
  <si>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</si>
  <si>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</si>
  <si>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</si>
  <si>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</si>
  <si>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</si>
  <si>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</si>
  <si>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</si>
  <si>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</si>
  <si>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</si>
  <si>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</si>
  <si>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</si>
  <si>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Norm. módon eloszt. SZJA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</si>
  <si>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</si>
  <si>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</si>
  <si>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</si>
  <si>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</si>
  <si>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</si>
  <si>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</si>
  <si>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Közműv. és könyvt. érd. n. hj.</t>
  </si>
  <si>
    <t>Lak. közműfejl. hj.</t>
  </si>
  <si>
    <t>Helyi szerv. int. tám. (létsz. leép.)</t>
  </si>
  <si>
    <t>Óvodáztatási támogatás</t>
  </si>
  <si>
    <t>Nyári gyerekétkeztetés támogatása</t>
  </si>
  <si>
    <t>Kisebbségi önkorm. tám.</t>
  </si>
  <si>
    <t>Támogatás helyi önk. bérkiadásaihoz</t>
  </si>
  <si>
    <t>Központositott előirányzatok</t>
  </si>
  <si>
    <t>2.</t>
  </si>
  <si>
    <t>Norm. kötött felh. tám. (okt..)</t>
  </si>
  <si>
    <t>Szoc. továbbképz.</t>
  </si>
  <si>
    <t>Norm. kötött felh. tám. (szoc. ellát).</t>
  </si>
  <si>
    <t>Normativ kötött felh. tám.</t>
  </si>
  <si>
    <t>TERKI támogatás</t>
  </si>
  <si>
    <t>Műk. célú peszk. átvétel Eü. alapoktól</t>
  </si>
  <si>
    <t>Munkaerőpiaci alap közh. folg.</t>
  </si>
  <si>
    <t>Mozgáskorl. közl. tám.</t>
  </si>
  <si>
    <t>Műk. célú peszk. átv. Áh. b. Kisbéri N.</t>
  </si>
  <si>
    <t>Műk. célú peszk. átvétel ÁH belülről (pü-i t., egyéb)</t>
  </si>
  <si>
    <t>Műk. célú peszk. átvét ÁH. belülről (okt.)</t>
  </si>
  <si>
    <t>Műk. célú peszk. átvétel ÁH belülről (szoc. otth.)</t>
  </si>
  <si>
    <t>Tám.ért.műk.bev. EP választás lebonyolítása</t>
  </si>
  <si>
    <t>B.K.Szakkórháztól átvett norm.vfiz.miatt</t>
  </si>
  <si>
    <t xml:space="preserve">Műk. célú peszk. átvét ÁH. kívülről </t>
  </si>
  <si>
    <t>Műk. célú pénzeszk. átvétel áh. kív.</t>
  </si>
  <si>
    <t>Felhalm. célú peszk.átvétel Angolpark</t>
  </si>
  <si>
    <t>Felhalmozási célú pénzeszk. átvétel pályázatok</t>
  </si>
  <si>
    <t xml:space="preserve">Felhalm. célú peszk. átvétel </t>
  </si>
  <si>
    <t>Felhalm. célú peszk. átvétel szakképz. hj. TISZK</t>
  </si>
  <si>
    <t>Felhalm. célú pénzeszk. átvétel lakosság</t>
  </si>
  <si>
    <t>Felhalmozási célú pénzeszk. átvétel</t>
  </si>
  <si>
    <t>Műk. c. peszk. átad. (NVK Zrt. lovarda)</t>
  </si>
  <si>
    <t>Műk.c.pe.átad.KTKT Őszi Napfény (02-06)</t>
  </si>
  <si>
    <t>2008.évi norm.elsz.miatt</t>
  </si>
  <si>
    <t>Műk. célú peszk.átad. KTKT szoc. fea.</t>
  </si>
  <si>
    <t>Támogatás értékű műk. kiadások</t>
  </si>
  <si>
    <t>Műk. célú peszk.átad.(sport sz.)</t>
  </si>
  <si>
    <t>Műk. célú peszk.átad. (társad. szerv.)</t>
  </si>
  <si>
    <t>Műk. célú pénzeszk. átadás (egyéb szerv.)</t>
  </si>
  <si>
    <t>Műk. c. peszk. átad. (Vízikozmű T.)</t>
  </si>
  <si>
    <t xml:space="preserve">BH táomgatáskezelő Egyéb pénzb. juttatás </t>
  </si>
  <si>
    <t>Műk. célú pénzeszk átadás államh. kív.</t>
  </si>
  <si>
    <t>Felhalm célú peszk.átad. ÉDV RT.</t>
  </si>
  <si>
    <t>Felhalm. célú pénzeszk átad. államh. kív.</t>
  </si>
  <si>
    <t>Felhalm célú peszk.átad. (Bs. Csatorna)</t>
  </si>
  <si>
    <t>Felhalm célú peszk.átad. (KTKT Turisztikai p.)</t>
  </si>
  <si>
    <t>Támogatás ért. felhalm kiadások</t>
  </si>
  <si>
    <t>6. sz. melléklet</t>
  </si>
  <si>
    <t xml:space="preserve">Polgármesteri Hivatal 2009.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</si>
  <si>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</si>
  <si>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</si>
  <si>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</si>
  <si>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</si>
  <si>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</si>
  <si>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</si>
  <si>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Polgármesteri Hivatal, Képv. test. műk. kiad</t>
  </si>
  <si>
    <t>Támogatás értékű műk. kiadás</t>
  </si>
  <si>
    <t>Társadalmi és szoc. pol.juttatások, ell.jutt.</t>
  </si>
  <si>
    <t>Műk. célú peszk. átad. államh. kív.</t>
  </si>
  <si>
    <t xml:space="preserve">Műk. célú hiteltörl. </t>
  </si>
  <si>
    <t>Műk. célú hitelek kamata</t>
  </si>
  <si>
    <t>Összesen:</t>
  </si>
  <si>
    <t xml:space="preserve">Beruházás </t>
  </si>
  <si>
    <t>Felújítás</t>
  </si>
  <si>
    <t>Támogatás értékű felhalm. kiadás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</si>
  <si>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</si>
  <si>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</si>
  <si>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</si>
  <si>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</si>
  <si>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</si>
  <si>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>Társad. és szoc. pol. juttatások</t>
  </si>
  <si>
    <t xml:space="preserve">a./ Munkanélk. jöv. p. tám. </t>
  </si>
  <si>
    <t xml:space="preserve">b./ Aktívk. Rensz. Szoc. segélyez. </t>
  </si>
  <si>
    <t>c./ Rendelkezésreállási támogatás</t>
  </si>
  <si>
    <t xml:space="preserve">d./ Ápolási díj </t>
  </si>
  <si>
    <t xml:space="preserve">e./ Rendszeres gyermekvédelmi támogatás </t>
  </si>
  <si>
    <t xml:space="preserve">f./ Időskorúak járadéka </t>
  </si>
  <si>
    <t xml:space="preserve">g./ Rendkiv. gyermekvéd. támogatás </t>
  </si>
  <si>
    <t xml:space="preserve">h./ Felnőttek átmeneti segélyezése </t>
  </si>
  <si>
    <t>i./ Közgyógyellátás</t>
  </si>
  <si>
    <t>j,/ Lakásfenntartási támogatás</t>
  </si>
  <si>
    <t xml:space="preserve">k./ Temetési segélyezés </t>
  </si>
  <si>
    <t xml:space="preserve">l./ Mozgáskol. tám. </t>
  </si>
  <si>
    <t>n./ Köztemetés</t>
  </si>
  <si>
    <t>o./ Óvodáztatási támogtás</t>
  </si>
  <si>
    <t>p./ Nyári gyerekétkeztetés</t>
  </si>
  <si>
    <t>r./ Otthonteremtési támogatás</t>
  </si>
  <si>
    <t>9. sz. melléklet</t>
  </si>
  <si>
    <t xml:space="preserve">Kisbér Város Önkormányzata és intézményei által foglalkoztatottak létszámának alakulása 2009. évben </t>
  </si>
  <si>
    <t>Intézmény megnevezése</t>
  </si>
  <si>
    <t xml:space="preserve">                                 Foglalkoztatottak létszáma (2008. dec.31.)                         Főben</t>
  </si>
  <si>
    <t>Engedélyezett álláshelyek száma (2009.) Egész álláshelyben számítva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</si>
  <si>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</si>
  <si>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</si>
  <si>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</si>
  <si>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</si>
  <si>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</si>
  <si>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</si>
  <si>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</si>
  <si>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</si>
  <si>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2.) Őszi Napfény Idősek Otthona (CSÁO)</t>
  </si>
  <si>
    <t>3/a.) Városigazgatóság</t>
  </si>
  <si>
    <t>3/b.) Általános Iskola Kisbér</t>
  </si>
  <si>
    <t>3/c.) Egyesített Óvoda</t>
  </si>
  <si>
    <t>3/d.) Városi Könyvtár és Közműv. Int.</t>
  </si>
  <si>
    <t>3/e.) Táncsics M. Gimnázium és KSZI</t>
  </si>
  <si>
    <t>4.) Bánki Donát Szakképző Iskola</t>
  </si>
  <si>
    <t>5.) Védőnői Szolgálat</t>
  </si>
  <si>
    <t>Intézmények összesen:</t>
  </si>
  <si>
    <t>6.) Polgármesteri Hivatal</t>
  </si>
  <si>
    <t>Önkormányzat összesen:</t>
  </si>
  <si>
    <t>Kisbér Város Képviselő-testülete:-*A Városigazgatóság álláshelyeinek számát 2009. április 1.-től 5 főfoglalkozású álláshellyel csökkenti.</t>
  </si>
  <si>
    <t xml:space="preserve">                                                - **A Petőfi Sándor Általános Iskola álláshelyeinek számát 2009. április 1.-től 2 főfoglalkozású álláshellyel csökkenti</t>
  </si>
  <si>
    <t xml:space="preserve">                                                - *** Az Őszi Napfény Idősek Otthona kistérségi társulási fenntartásba adás miatt 2009. január 31-től 0 főre változik</t>
  </si>
  <si>
    <t xml:space="preserve">                                                             álláshelyinek számát 2006. március 1.-től további 1 álláshellyel csökkenti.</t>
  </si>
  <si>
    <t>10. sz. melléklet</t>
  </si>
  <si>
    <t xml:space="preserve">Kisbér Város Önkormányzata 2009. évi állami hozzájárulásainak és SZJA bevételeinek jogcímenkénti alakulása </t>
  </si>
  <si>
    <t>Normatív állami hozzájárulások és normatív részesedésű átengedett SZJA bevételek jogcímei</t>
  </si>
  <si>
    <t>Összeg</t>
  </si>
  <si>
    <t>1.</t>
  </si>
  <si>
    <t>Települési önkormányzatok feladatai</t>
  </si>
  <si>
    <t>1.a</t>
  </si>
  <si>
    <t xml:space="preserve">Település-üzem.,igazg. fea. lakosságszám szerint </t>
  </si>
  <si>
    <t>1.b</t>
  </si>
  <si>
    <t>Közösségi közlekedési feladatok</t>
  </si>
  <si>
    <t>1.c</t>
  </si>
  <si>
    <t>Települési sportfeladatok</t>
  </si>
  <si>
    <t xml:space="preserve">Körzeti igazgatás </t>
  </si>
  <si>
    <t>2.a</t>
  </si>
  <si>
    <t>Okmányirodák működése és gyámügyi igazg.feladatok</t>
  </si>
  <si>
    <t>2.aa</t>
  </si>
  <si>
    <t>Alap-hozzájárulás (körzetközpont)</t>
  </si>
  <si>
    <t>2.ab</t>
  </si>
  <si>
    <t>Okmányiroda működési kiadásai (ügyirat)</t>
  </si>
  <si>
    <t>2.ac</t>
  </si>
  <si>
    <t>Gyámügyi igazgatási feladatok (fő)</t>
  </si>
  <si>
    <t>2.b</t>
  </si>
  <si>
    <t>Építésügyi igazgatási feladatok</t>
  </si>
  <si>
    <t>2.ba</t>
  </si>
  <si>
    <t>Térségi normatív hozzájárulás (fő)</t>
  </si>
  <si>
    <t>2.bb</t>
  </si>
  <si>
    <t>Kiegészítő hozzájár.építésügyi igazg.fea. (döntés)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</si>
  <si>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</si>
  <si>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</si>
  <si>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</si>
  <si>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</si>
  <si>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</si>
  <si>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</si>
  <si>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</si>
  <si>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</si>
  <si>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11.</t>
  </si>
  <si>
    <t xml:space="preserve">Szociális étkeztetés </t>
  </si>
  <si>
    <t>12.</t>
  </si>
  <si>
    <t xml:space="preserve">Bentlakásos és átmeneti elhelyezést nyujtó ellátás                            </t>
  </si>
  <si>
    <t>12.ac</t>
  </si>
  <si>
    <t xml:space="preserve">Demens ellátás </t>
  </si>
  <si>
    <t>12.bc</t>
  </si>
  <si>
    <t xml:space="preserve">Átlagos ellátás </t>
  </si>
  <si>
    <t>12.bca</t>
  </si>
  <si>
    <t>CsÁO szülők</t>
  </si>
  <si>
    <t>12.c</t>
  </si>
  <si>
    <t xml:space="preserve">Emelt sz. ellátás </t>
  </si>
  <si>
    <t>15.a</t>
  </si>
  <si>
    <t>Óvodai nevelés 8 hó</t>
  </si>
  <si>
    <t>Óvodai nevelés 4 hó</t>
  </si>
  <si>
    <t>15.b</t>
  </si>
  <si>
    <t xml:space="preserve">Iskolai oktatás </t>
  </si>
  <si>
    <t>Iskolai oktatás 1-2.évf. 8 hó</t>
  </si>
  <si>
    <t>Iskolai oktatás 3.évf. 8 hó</t>
  </si>
  <si>
    <t>Iskolai oktatás 4.évf. 8 hó</t>
  </si>
  <si>
    <t xml:space="preserve">Iskolai oktatás 5-6.évf.8 hó </t>
  </si>
  <si>
    <t xml:space="preserve">Iskolai oktatás 7-8.évf.8 hó </t>
  </si>
  <si>
    <t>Iskolai oktatás 1-2.évf. 4 hó</t>
  </si>
  <si>
    <t>Iskolai oktatás 3.évf. 4 hó</t>
  </si>
  <si>
    <t>Iskolai oktatás 4.évf. 4 hó</t>
  </si>
  <si>
    <t xml:space="preserve">Iskolai oktatás 5-6.évf.4 hó </t>
  </si>
  <si>
    <t xml:space="preserve">Iskolai oktatás 7.évf.4 hó </t>
  </si>
  <si>
    <t xml:space="preserve">Iskolai oktatás 8.évf.4 hó </t>
  </si>
  <si>
    <t>15.c</t>
  </si>
  <si>
    <t>Középfokú iskola</t>
  </si>
  <si>
    <t xml:space="preserve">9-10.évf.8 hó </t>
  </si>
  <si>
    <t xml:space="preserve">11-13.évf.8 hó </t>
  </si>
  <si>
    <t xml:space="preserve">9-10.évf. 4 hó </t>
  </si>
  <si>
    <t xml:space="preserve">11.évf. 4 hó </t>
  </si>
  <si>
    <t xml:space="preserve">12-13.évf. 4 hó </t>
  </si>
  <si>
    <t>15.d</t>
  </si>
  <si>
    <t>9. évf. felz.,szakisk.,szakközépisk. 1.-2.szakk.évf. 8hó</t>
  </si>
  <si>
    <t>Szakiskola,szakközépisk.3. és további évf. 8hó</t>
  </si>
  <si>
    <t>9. évf. felz.,szakisk.,szakközépisk. 1.-3.szakk.évf. 4hó</t>
  </si>
  <si>
    <t>15.g</t>
  </si>
  <si>
    <t xml:space="preserve">Napközis foglalkozás </t>
  </si>
  <si>
    <t>napközis foglalkoztatás 8hó</t>
  </si>
  <si>
    <t>napközis foglalkoztatás 4hó</t>
  </si>
  <si>
    <t>16.</t>
  </si>
  <si>
    <t>Iskolai gyakorlati oktatás, szakképzés</t>
  </si>
  <si>
    <t>Szakiskola 9-10. évf. 8 hó</t>
  </si>
  <si>
    <t>Egyévf.képzés, vm.a többévf. Képzés 2.szakk.év 8 hó</t>
  </si>
  <si>
    <t>Az első évf.-os képzés, ha a képzési idő meghal.az 1 évet 8 hó</t>
  </si>
  <si>
    <t>Tanulószerződéssel nem önk-i tanműhelyben tört.képz. 8 hó</t>
  </si>
  <si>
    <t>Szakiskola 9-10. évf. 4 hó</t>
  </si>
  <si>
    <t>Egyévf.képzés, vm.a többévf. Képzés 2.szakk.év 4 hó</t>
  </si>
  <si>
    <t>Az első évf.-os képzés, ha a képzési idő meghal.az 1 évet 4 hó</t>
  </si>
  <si>
    <t>Tanulószerződéssel nem önk-i tanműhelyben tört.képz. 4 hó</t>
  </si>
  <si>
    <t>Sajátos nevelési igényű gyermeke, tanulók nev.,okt.</t>
  </si>
  <si>
    <t>Saj.nev.ig. - beszédfogy.,enyhe értelmi fogy.8hó</t>
  </si>
  <si>
    <t>Saj.nev.ig. - beszédfogy.,enyhe értelmi fogy.4hó</t>
  </si>
  <si>
    <t>Nyelvi előkészítő oktatás</t>
  </si>
  <si>
    <t>Nyelvi előkészítő képzés gimnázium 8 hó</t>
  </si>
  <si>
    <t>Nyelvi előkészítő képzés gimnázium 4 hó</t>
  </si>
  <si>
    <t xml:space="preserve">Bejáró tanulók </t>
  </si>
  <si>
    <t>Intézményi társulás iskolájába járó tanulók támogatás</t>
  </si>
  <si>
    <t>17.</t>
  </si>
  <si>
    <t>Kedvezményes étkeztetés</t>
  </si>
  <si>
    <t>Nappali tanulók tankönyvellátásának támogatása</t>
  </si>
  <si>
    <t>Tankönyellátás támogatása általános</t>
  </si>
  <si>
    <t>Ingyenes tankönyvellátás</t>
  </si>
  <si>
    <t>Jogcím összesen:</t>
  </si>
  <si>
    <t>Normatív kötött felhasználású előirányzatok</t>
  </si>
  <si>
    <t xml:space="preserve">Pedagógus szakvizsga és továbbképzés     </t>
  </si>
  <si>
    <t xml:space="preserve">Szociális továbbképzés, szakvizsga </t>
  </si>
  <si>
    <t>I.4.</t>
  </si>
  <si>
    <t xml:space="preserve">Diáksport támogatása </t>
  </si>
  <si>
    <t>Közcélú foglalkoztatás támogatása</t>
  </si>
  <si>
    <t>Szociális ellát. kapcs. norm. kötött előirányzatok</t>
  </si>
  <si>
    <t>Átengedett SZJA bevétel</t>
  </si>
  <si>
    <t xml:space="preserve">Központosított előirányzat </t>
  </si>
  <si>
    <t>Támogatások, hozzájárulások, SZJA bevételek összesen:</t>
  </si>
  <si>
    <t xml:space="preserve"> int. fin. ei. </t>
  </si>
  <si>
    <t>KVT-KIKI összesen:</t>
  </si>
  <si>
    <t>8. sz. melléklet</t>
  </si>
  <si>
    <t xml:space="preserve">Kisbér Város Önkormányzata felhalmozási kiadásai 2009. évre </t>
  </si>
  <si>
    <t>2008. évi  ei.</t>
  </si>
  <si>
    <t>2008. évi mód.  ei.</t>
  </si>
  <si>
    <t>2009. évi  ei.</t>
  </si>
  <si>
    <t>2009. évi mód.  ei.</t>
  </si>
  <si>
    <t>Polgármesteri Hivatal</t>
  </si>
  <si>
    <t>Iskola u. kábelTV légvezeték kiv</t>
  </si>
  <si>
    <t>Iskola u. útépítés</t>
  </si>
  <si>
    <t>Épület bontás Ménesköz</t>
  </si>
  <si>
    <t>Parkoló építés (belső)</t>
  </si>
  <si>
    <t>Fehérvári utca útép. - TEUT</t>
  </si>
  <si>
    <t>Iskola bővítés (pályázat)</t>
  </si>
  <si>
    <t>Szociális Otthon bővítés (pályázat)</t>
  </si>
  <si>
    <t>Pályázati alap (telek kial., naturpark, utép…)</t>
  </si>
  <si>
    <t>Földterület vásárlás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</si>
  <si>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</si>
  <si>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</si>
  <si>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</si>
  <si>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</si>
  <si>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</si>
  <si>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>Informatikai eszközbeserzés (iskolák norm. k.t.)</t>
  </si>
  <si>
    <t>Ingatlan vásárlás</t>
  </si>
  <si>
    <t>Közbiztonságot szolgáló fejlesztés - TEKI (járdafelújítás, térfigyelő kamerarendszer, buszöböl kialakítás)</t>
  </si>
  <si>
    <t>Útépítés engedélyezési tervek</t>
  </si>
  <si>
    <t>(Kisbéri Településfejlesztélsi Koncepció (Integrált Városfejlesztési Stratégia) - TEKI</t>
  </si>
  <si>
    <t>Orvosi rendelő - Hánta   CÉDE</t>
  </si>
  <si>
    <t>Cigány Kisebbségi Önkormányzat</t>
  </si>
  <si>
    <t>Táncsics Mihály Gimnázium és Szakközépisk.</t>
  </si>
  <si>
    <t xml:space="preserve">Gépek, berend., szám.techn.eszk.immat. javak vásárlása </t>
  </si>
  <si>
    <t>Wass Albert Műv.Központ és könyvtár</t>
  </si>
  <si>
    <t>Városigazgatóság</t>
  </si>
  <si>
    <t>Jármű vásárlás</t>
  </si>
  <si>
    <t>Gépek vásárlása - ksitraktor, fűkasza…</t>
  </si>
  <si>
    <t>Bánki D. Szakképző Iskola</t>
  </si>
  <si>
    <t>Őszi Napfény Idősek Otthona</t>
  </si>
  <si>
    <t>Batthyány K. Szakkórház</t>
  </si>
  <si>
    <t>Beruházások összesen:</t>
  </si>
  <si>
    <t xml:space="preserve">Felújítások </t>
  </si>
  <si>
    <t>Csatorna hálózat felújítás (ÉDV Rt.)</t>
  </si>
  <si>
    <t>Épületfelújítás (Óvoda)</t>
  </si>
  <si>
    <t>Óvoda vizesblokk felújítás</t>
  </si>
  <si>
    <t>Rákóczi u. felújítás</t>
  </si>
  <si>
    <t>Útfelújítás, parkoló kialakítás</t>
  </si>
  <si>
    <t>Desseő Gy. u E-ON légvezeték kiv. Trafó</t>
  </si>
  <si>
    <t>Pályázati alap útfelújításhoz</t>
  </si>
  <si>
    <t>Ravatalozó felújítás</t>
  </si>
  <si>
    <t>Hánta orv. rend. és hivatal ép. Fú pályázati alap</t>
  </si>
  <si>
    <t>Épületfelújítás (kiskastély fűtés, víz)</t>
  </si>
  <si>
    <t>Épületfelújításhoz pályázati alap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</si>
  <si>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</si>
  <si>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</si>
  <si>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</si>
  <si>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</si>
  <si>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Felújítások összesen:</t>
  </si>
  <si>
    <t>Csatorna beruházás Bs. Önk. előkészítés</t>
  </si>
  <si>
    <t>Turisztikai pályázat önerő KTKT-nak</t>
  </si>
  <si>
    <t>Felham. célú peszk. átadás államh. kív.</t>
  </si>
  <si>
    <t>ÉDV Rt. szennyvíztelep felújításhoz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</si>
  <si>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</si>
  <si>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</si>
  <si>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</si>
  <si>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</si>
  <si>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</si>
  <si>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Felhalmozási kiadások összesen:</t>
  </si>
  <si>
    <t>Petőfi Sándor Általános Iskola</t>
  </si>
  <si>
    <t>Gyermekorvosi rendelő kial.-GH épület</t>
  </si>
  <si>
    <t>Orvosi ügyelet kialakítás</t>
  </si>
  <si>
    <t>Könyvtári érdekeltségnövelő támogatás</t>
  </si>
  <si>
    <t>Közoktatás-fejlesztési feladatok</t>
  </si>
  <si>
    <t>Bérpolikai intézkedések támogatása</t>
  </si>
  <si>
    <t>TEKI  támogatás</t>
  </si>
  <si>
    <t xml:space="preserve">         CÉDE támogatás</t>
  </si>
  <si>
    <t>Utolsó évf.képzéshez,ha a képzési idő megh.az 1 évet 4 hóra</t>
  </si>
  <si>
    <t>7.) Közcélú foglalkoztatás</t>
  </si>
  <si>
    <t>8.) Közhasznú foglalkoztatás</t>
  </si>
  <si>
    <t>m./ Pénzbeli támogatás gy.véd.</t>
  </si>
  <si>
    <t>Önkorm. sajátos  bevét.</t>
  </si>
  <si>
    <t>egyes 2009. évi bevételeinek és kiadásainak részletezése</t>
  </si>
  <si>
    <t>CÉDE támogatás</t>
  </si>
  <si>
    <t>Tám.ért.m.bev.kp-i kv-i sz.(p.beli támog.,pály.)</t>
  </si>
  <si>
    <t>Tám.ért.műk.kiad. (szakk.tám.visszaf.)</t>
  </si>
  <si>
    <t>Tám.ért.m.kiad.TISZK-nek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</si>
</sst>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</numFmts>
  <fonts count="2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0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2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4" fillId="0" borderId="6" xfId="0" applyFont="1" applyBorder="1" applyAlignment="1">
      <alignment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4" fillId="0" borderId="15" xfId="0" applyFont="1" applyBorder="1" applyAlignment="1">
      <alignment/>
    </xf>
    <xf numFmtId="0" fontId="9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9" fillId="0" borderId="41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9" fillId="0" borderId="50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44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54" xfId="0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0" fillId="0" borderId="44" xfId="0" applyFont="1" applyFill="1" applyBorder="1" applyAlignment="1">
      <alignment horizontal="left"/>
    </xf>
    <xf numFmtId="0" fontId="4" fillId="0" borderId="55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4" fillId="0" borderId="24" xfId="0" applyFont="1" applyBorder="1" applyAlignment="1">
      <alignment/>
    </xf>
    <xf numFmtId="0" fontId="9" fillId="0" borderId="57" xfId="0" applyFont="1" applyFill="1" applyBorder="1" applyAlignment="1">
      <alignment horizontal="left"/>
    </xf>
    <xf numFmtId="0" fontId="4" fillId="0" borderId="5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37" xfId="0" applyFont="1" applyFill="1" applyBorder="1" applyAlignment="1">
      <alignment horizontal="left" wrapText="1" shrinkToFit="1"/>
    </xf>
    <xf numFmtId="0" fontId="4" fillId="0" borderId="38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26" xfId="0" applyFont="1" applyBorder="1" applyAlignment="1">
      <alignment wrapText="1"/>
    </xf>
    <xf numFmtId="0" fontId="11" fillId="0" borderId="2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7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3" fillId="0" borderId="6" xfId="0" applyFont="1" applyBorder="1" applyAlignment="1">
      <alignment/>
    </xf>
    <xf numFmtId="0" fontId="10" fillId="0" borderId="61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0" fillId="0" borderId="32" xfId="0" applyBorder="1" applyAlignment="1">
      <alignment/>
    </xf>
    <xf numFmtId="0" fontId="10" fillId="0" borderId="42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55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4" fillId="0" borderId="25" xfId="0" applyFont="1" applyBorder="1" applyAlignment="1">
      <alignment/>
    </xf>
    <xf numFmtId="0" fontId="13" fillId="0" borderId="54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2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17" fillId="0" borderId="67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2" fillId="0" borderId="68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5" fillId="0" borderId="9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5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68" xfId="0" applyBorder="1" applyAlignment="1">
      <alignment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6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49" xfId="0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2" fillId="0" borderId="2" xfId="0" applyFont="1" applyBorder="1" applyAlignment="1">
      <alignment horizontal="right" shrinkToFit="1"/>
    </xf>
    <xf numFmtId="0" fontId="2" fillId="0" borderId="18" xfId="0" applyFont="1" applyBorder="1" applyAlignment="1">
      <alignment horizontal="right" shrinkToFit="1"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0" fontId="0" fillId="0" borderId="24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0" fontId="1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" fillId="0" borderId="3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5" xfId="0" applyFill="1" applyBorder="1" applyAlignment="1">
      <alignment/>
    </xf>
    <xf numFmtId="0" fontId="0" fillId="0" borderId="51" xfId="0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31" xfId="0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0" fillId="0" borderId="66" xfId="0" applyFont="1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5" xfId="0" applyBorder="1" applyAlignment="1">
      <alignment/>
    </xf>
    <xf numFmtId="0" fontId="2" fillId="0" borderId="71" xfId="0" applyFont="1" applyFill="1" applyBorder="1" applyAlignment="1">
      <alignment horizontal="left"/>
    </xf>
    <xf numFmtId="0" fontId="0" fillId="0" borderId="57" xfId="0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72" xfId="0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31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6" fontId="0" fillId="0" borderId="3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4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10" fillId="0" borderId="73" xfId="0" applyFont="1" applyFill="1" applyBorder="1" applyAlignment="1">
      <alignment horizontal="center" wrapText="1"/>
    </xf>
    <xf numFmtId="0" fontId="10" fillId="0" borderId="74" xfId="0" applyFont="1" applyFill="1" applyBorder="1" applyAlignment="1">
      <alignment/>
    </xf>
    <xf numFmtId="0" fontId="10" fillId="0" borderId="75" xfId="0" applyFont="1" applyFill="1" applyBorder="1" applyAlignment="1">
      <alignment/>
    </xf>
    <xf numFmtId="0" fontId="10" fillId="0" borderId="76" xfId="0" applyFont="1" applyFill="1" applyBorder="1" applyAlignment="1">
      <alignment horizontal="center" wrapText="1"/>
    </xf>
    <xf numFmtId="0" fontId="10" fillId="0" borderId="77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7" fillId="0" borderId="32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53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0" fillId="0" borderId="81" xfId="0" applyFont="1" applyFill="1" applyBorder="1" applyAlignment="1">
      <alignment/>
    </xf>
    <xf numFmtId="0" fontId="13" fillId="0" borderId="82" xfId="0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0" fillId="0" borderId="83" xfId="0" applyFont="1" applyFill="1" applyBorder="1" applyAlignment="1">
      <alignment/>
    </xf>
    <xf numFmtId="0" fontId="13" fillId="0" borderId="84" xfId="0" applyFont="1" applyFill="1" applyBorder="1" applyAlignment="1">
      <alignment/>
    </xf>
    <xf numFmtId="0" fontId="13" fillId="0" borderId="85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3" fillId="0" borderId="87" xfId="0" applyFont="1" applyFill="1" applyBorder="1" applyAlignment="1">
      <alignment/>
    </xf>
    <xf numFmtId="0" fontId="6" fillId="0" borderId="86" xfId="0" applyFont="1" applyFill="1" applyBorder="1" applyAlignment="1">
      <alignment/>
    </xf>
    <xf numFmtId="0" fontId="10" fillId="0" borderId="76" xfId="0" applyFont="1" applyFill="1" applyBorder="1" applyAlignment="1">
      <alignment/>
    </xf>
    <xf numFmtId="0" fontId="13" fillId="0" borderId="77" xfId="0" applyFont="1" applyFill="1" applyBorder="1" applyAlignment="1">
      <alignment/>
    </xf>
    <xf numFmtId="0" fontId="13" fillId="0" borderId="88" xfId="0" applyFont="1" applyFill="1" applyBorder="1" applyAlignment="1">
      <alignment/>
    </xf>
    <xf numFmtId="0" fontId="10" fillId="0" borderId="89" xfId="0" applyFont="1" applyFill="1" applyBorder="1" applyAlignment="1">
      <alignment/>
    </xf>
    <xf numFmtId="0" fontId="13" fillId="0" borderId="90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16" fillId="0" borderId="89" xfId="0" applyFont="1" applyFill="1" applyBorder="1" applyAlignment="1">
      <alignment/>
    </xf>
    <xf numFmtId="0" fontId="13" fillId="0" borderId="90" xfId="0" applyFont="1" applyBorder="1" applyAlignment="1">
      <alignment/>
    </xf>
    <xf numFmtId="0" fontId="10" fillId="0" borderId="91" xfId="0" applyFont="1" applyFill="1" applyBorder="1" applyAlignment="1">
      <alignment/>
    </xf>
    <xf numFmtId="0" fontId="17" fillId="0" borderId="74" xfId="0" applyFont="1" applyFill="1" applyBorder="1" applyAlignment="1">
      <alignment/>
    </xf>
    <xf numFmtId="0" fontId="13" fillId="0" borderId="92" xfId="0" applyFont="1" applyFill="1" applyBorder="1" applyAlignment="1">
      <alignment/>
    </xf>
    <xf numFmtId="0" fontId="13" fillId="0" borderId="93" xfId="0" applyFont="1" applyFill="1" applyBorder="1" applyAlignment="1">
      <alignment/>
    </xf>
    <xf numFmtId="0" fontId="10" fillId="0" borderId="94" xfId="0" applyFont="1" applyFill="1" applyBorder="1" applyAlignment="1">
      <alignment horizontal="center" wrapText="1"/>
    </xf>
    <xf numFmtId="0" fontId="17" fillId="0" borderId="77" xfId="0" applyFont="1" applyFill="1" applyBorder="1" applyAlignment="1">
      <alignment/>
    </xf>
    <xf numFmtId="0" fontId="13" fillId="0" borderId="95" xfId="0" applyFont="1" applyFill="1" applyBorder="1" applyAlignment="1">
      <alignment/>
    </xf>
    <xf numFmtId="0" fontId="13" fillId="0" borderId="96" xfId="0" applyFont="1" applyFill="1" applyBorder="1" applyAlignment="1">
      <alignment/>
    </xf>
    <xf numFmtId="0" fontId="13" fillId="0" borderId="97" xfId="0" applyFont="1" applyFill="1" applyBorder="1" applyAlignment="1">
      <alignment/>
    </xf>
    <xf numFmtId="0" fontId="13" fillId="0" borderId="98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0" fillId="0" borderId="99" xfId="0" applyFont="1" applyFill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83" xfId="0" applyFont="1" applyFill="1" applyBorder="1" applyAlignment="1">
      <alignment horizontal="center" wrapText="1"/>
    </xf>
    <xf numFmtId="0" fontId="13" fillId="0" borderId="99" xfId="0" applyFont="1" applyFill="1" applyBorder="1" applyAlignment="1">
      <alignment/>
    </xf>
    <xf numFmtId="0" fontId="13" fillId="0" borderId="100" xfId="0" applyFont="1" applyFill="1" applyBorder="1" applyAlignment="1">
      <alignment/>
    </xf>
    <xf numFmtId="0" fontId="17" fillId="0" borderId="84" xfId="0" applyFont="1" applyFill="1" applyBorder="1" applyAlignment="1">
      <alignment/>
    </xf>
    <xf numFmtId="0" fontId="13" fillId="0" borderId="101" xfId="0" applyFont="1" applyFill="1" applyBorder="1" applyAlignment="1">
      <alignment/>
    </xf>
    <xf numFmtId="0" fontId="13" fillId="0" borderId="102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10" fillId="0" borderId="103" xfId="0" applyFont="1" applyFill="1" applyBorder="1" applyAlignment="1">
      <alignment horizontal="center" wrapText="1"/>
    </xf>
    <xf numFmtId="0" fontId="10" fillId="0" borderId="104" xfId="0" applyFont="1" applyFill="1" applyBorder="1" applyAlignment="1">
      <alignment/>
    </xf>
    <xf numFmtId="0" fontId="10" fillId="0" borderId="103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3" fillId="0" borderId="105" xfId="0" applyFont="1" applyFill="1" applyBorder="1" applyAlignment="1">
      <alignment/>
    </xf>
    <xf numFmtId="0" fontId="0" fillId="0" borderId="106" xfId="0" applyBorder="1" applyAlignment="1">
      <alignment/>
    </xf>
    <xf numFmtId="0" fontId="4" fillId="0" borderId="106" xfId="0" applyFont="1" applyFill="1" applyBorder="1" applyAlignment="1">
      <alignment/>
    </xf>
    <xf numFmtId="0" fontId="4" fillId="0" borderId="107" xfId="0" applyFont="1" applyFill="1" applyBorder="1" applyAlignment="1">
      <alignment/>
    </xf>
    <xf numFmtId="0" fontId="4" fillId="0" borderId="108" xfId="0" applyFont="1" applyFill="1" applyBorder="1" applyAlignment="1">
      <alignment/>
    </xf>
    <xf numFmtId="0" fontId="9" fillId="0" borderId="109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4" fillId="0" borderId="103" xfId="0" applyFont="1" applyFill="1" applyBorder="1" applyAlignment="1">
      <alignment/>
    </xf>
    <xf numFmtId="0" fontId="4" fillId="0" borderId="10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9" fillId="0" borderId="110" xfId="0" applyFont="1" applyFill="1" applyBorder="1" applyAlignment="1">
      <alignment/>
    </xf>
    <xf numFmtId="0" fontId="9" fillId="0" borderId="111" xfId="0" applyFont="1" applyFill="1" applyBorder="1" applyAlignment="1">
      <alignment/>
    </xf>
    <xf numFmtId="0" fontId="9" fillId="0" borderId="112" xfId="0" applyFont="1" applyFill="1" applyBorder="1" applyAlignment="1">
      <alignment/>
    </xf>
    <xf numFmtId="0" fontId="9" fillId="0" borderId="113" xfId="0" applyFont="1" applyFill="1" applyBorder="1" applyAlignment="1">
      <alignment/>
    </xf>
    <xf numFmtId="0" fontId="4" fillId="0" borderId="114" xfId="0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4" fillId="0" borderId="56" xfId="0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3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9" fillId="0" borderId="45" xfId="0" applyFont="1" applyFill="1" applyBorder="1" applyAlignment="1">
      <alignment horizontal="left"/>
    </xf>
    <xf numFmtId="0" fontId="4" fillId="0" borderId="51" xfId="0" applyFont="1" applyFill="1" applyBorder="1" applyAlignment="1">
      <alignment/>
    </xf>
    <xf numFmtId="0" fontId="4" fillId="0" borderId="50" xfId="0" applyFont="1" applyFill="1" applyBorder="1" applyAlignment="1">
      <alignment horizontal="left"/>
    </xf>
    <xf numFmtId="0" fontId="9" fillId="0" borderId="70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65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52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9" fillId="0" borderId="66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9" fillId="0" borderId="66" xfId="0" applyFont="1" applyBorder="1" applyAlignment="1">
      <alignment/>
    </xf>
    <xf numFmtId="0" fontId="9" fillId="0" borderId="34" xfId="0" applyFont="1" applyBorder="1" applyAlignment="1">
      <alignment/>
    </xf>
    <xf numFmtId="0" fontId="0" fillId="0" borderId="19" xfId="0" applyBorder="1" applyAlignment="1">
      <alignment/>
    </xf>
    <xf numFmtId="0" fontId="9" fillId="0" borderId="4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7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65" xfId="0" applyFont="1" applyBorder="1" applyAlignment="1">
      <alignment/>
    </xf>
    <xf numFmtId="0" fontId="9" fillId="0" borderId="57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0" fontId="21" fillId="0" borderId="115" xfId="0" applyFont="1" applyBorder="1" applyAlignment="1">
      <alignment/>
    </xf>
    <xf numFmtId="0" fontId="0" fillId="0" borderId="116" xfId="0" applyBorder="1" applyAlignment="1">
      <alignment/>
    </xf>
    <xf numFmtId="0" fontId="21" fillId="0" borderId="117" xfId="0" applyFont="1" applyBorder="1" applyAlignment="1">
      <alignment/>
    </xf>
    <xf numFmtId="0" fontId="4" fillId="0" borderId="118" xfId="0" applyFont="1" applyBorder="1" applyAlignment="1">
      <alignment/>
    </xf>
    <xf numFmtId="0" fontId="9" fillId="0" borderId="119" xfId="0" applyFont="1" applyFill="1" applyBorder="1" applyAlignment="1">
      <alignment horizontal="left"/>
    </xf>
    <xf numFmtId="0" fontId="4" fillId="0" borderId="118" xfId="0" applyFont="1" applyFill="1" applyBorder="1" applyAlignment="1">
      <alignment horizontal="left"/>
    </xf>
    <xf numFmtId="0" fontId="4" fillId="0" borderId="120" xfId="0" applyFont="1" applyFill="1" applyBorder="1" applyAlignment="1">
      <alignment/>
    </xf>
    <xf numFmtId="0" fontId="9" fillId="0" borderId="121" xfId="0" applyFont="1" applyFill="1" applyBorder="1" applyAlignment="1">
      <alignment horizontal="left"/>
    </xf>
    <xf numFmtId="0" fontId="16" fillId="0" borderId="62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122" xfId="0" applyFont="1" applyFill="1" applyBorder="1" applyAlignment="1">
      <alignment/>
    </xf>
    <xf numFmtId="0" fontId="13" fillId="0" borderId="123" xfId="0" applyFont="1" applyBorder="1" applyAlignment="1">
      <alignment/>
    </xf>
    <xf numFmtId="0" fontId="13" fillId="0" borderId="124" xfId="0" applyFont="1" applyBorder="1" applyAlignment="1">
      <alignment/>
    </xf>
    <xf numFmtId="0" fontId="13" fillId="0" borderId="125" xfId="0" applyFont="1" applyBorder="1" applyAlignment="1">
      <alignment/>
    </xf>
    <xf numFmtId="0" fontId="13" fillId="0" borderId="126" xfId="0" applyFont="1" applyBorder="1" applyAlignment="1">
      <alignment/>
    </xf>
    <xf numFmtId="0" fontId="13" fillId="0" borderId="127" xfId="0" applyFont="1" applyBorder="1" applyAlignment="1">
      <alignment/>
    </xf>
    <xf numFmtId="0" fontId="17" fillId="0" borderId="128" xfId="0" applyFont="1" applyBorder="1" applyAlignment="1">
      <alignment/>
    </xf>
    <xf numFmtId="0" fontId="17" fillId="0" borderId="129" xfId="0" applyFont="1" applyBorder="1" applyAlignment="1">
      <alignment/>
    </xf>
    <xf numFmtId="0" fontId="6" fillId="0" borderId="130" xfId="0" applyFont="1" applyBorder="1" applyAlignment="1">
      <alignment/>
    </xf>
    <xf numFmtId="0" fontId="6" fillId="0" borderId="131" xfId="0" applyFont="1" applyBorder="1" applyAlignment="1">
      <alignment/>
    </xf>
    <xf numFmtId="0" fontId="6" fillId="0" borderId="132" xfId="0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134" xfId="0" applyFont="1" applyBorder="1" applyAlignment="1">
      <alignment/>
    </xf>
    <xf numFmtId="0" fontId="10" fillId="0" borderId="135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136" xfId="0" applyFont="1" applyFill="1" applyBorder="1" applyAlignment="1">
      <alignment horizontal="center" wrapText="1"/>
    </xf>
    <xf numFmtId="0" fontId="10" fillId="0" borderId="137" xfId="0" applyFont="1" applyFill="1" applyBorder="1" applyAlignment="1">
      <alignment horizontal="center" wrapText="1"/>
    </xf>
    <xf numFmtId="0" fontId="10" fillId="0" borderId="138" xfId="0" applyFont="1" applyFill="1" applyBorder="1" applyAlignment="1">
      <alignment horizontal="center" wrapText="1"/>
    </xf>
    <xf numFmtId="0" fontId="10" fillId="0" borderId="139" xfId="0" applyFont="1" applyFill="1" applyBorder="1" applyAlignment="1">
      <alignment horizontal="center" wrapText="1"/>
    </xf>
    <xf numFmtId="0" fontId="10" fillId="0" borderId="140" xfId="0" applyFont="1" applyFill="1" applyBorder="1" applyAlignment="1">
      <alignment horizontal="center" wrapText="1"/>
    </xf>
    <xf numFmtId="0" fontId="10" fillId="0" borderId="128" xfId="0" applyFont="1" applyFill="1" applyBorder="1" applyAlignment="1">
      <alignment/>
    </xf>
    <xf numFmtId="0" fontId="10" fillId="0" borderId="129" xfId="0" applyFont="1" applyFill="1" applyBorder="1" applyAlignment="1">
      <alignment/>
    </xf>
    <xf numFmtId="0" fontId="10" fillId="0" borderId="130" xfId="0" applyFont="1" applyFill="1" applyBorder="1" applyAlignment="1">
      <alignment/>
    </xf>
    <xf numFmtId="0" fontId="10" fillId="0" borderId="141" xfId="0" applyFont="1" applyFill="1" applyBorder="1" applyAlignment="1">
      <alignment/>
    </xf>
    <xf numFmtId="0" fontId="10" fillId="0" borderId="142" xfId="0" applyFont="1" applyFill="1" applyBorder="1" applyAlignment="1">
      <alignment/>
    </xf>
    <xf numFmtId="0" fontId="10" fillId="0" borderId="134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122" xfId="0" applyFont="1" applyFill="1" applyBorder="1" applyAlignment="1">
      <alignment/>
    </xf>
    <xf numFmtId="0" fontId="6" fillId="0" borderId="143" xfId="0" applyFont="1" applyFill="1" applyBorder="1" applyAlignment="1">
      <alignment/>
    </xf>
    <xf numFmtId="0" fontId="6" fillId="0" borderId="144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6" fillId="0" borderId="143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68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10" fillId="0" borderId="7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center" wrapText="1"/>
    </xf>
    <xf numFmtId="0" fontId="13" fillId="0" borderId="104" xfId="0" applyFont="1" applyFill="1" applyBorder="1" applyAlignment="1">
      <alignment/>
    </xf>
    <xf numFmtId="0" fontId="10" fillId="0" borderId="145" xfId="0" applyFont="1" applyFill="1" applyBorder="1" applyAlignment="1">
      <alignment horizontal="center" wrapText="1"/>
    </xf>
    <xf numFmtId="0" fontId="10" fillId="0" borderId="146" xfId="0" applyFont="1" applyFill="1" applyBorder="1" applyAlignment="1">
      <alignment horizontal="center" wrapText="1"/>
    </xf>
    <xf numFmtId="0" fontId="10" fillId="0" borderId="147" xfId="0" applyFont="1" applyFill="1" applyBorder="1" applyAlignment="1">
      <alignment horizontal="center" wrapText="1"/>
    </xf>
    <xf numFmtId="0" fontId="10" fillId="0" borderId="148" xfId="0" applyFont="1" applyFill="1" applyBorder="1" applyAlignment="1">
      <alignment horizontal="center" wrapText="1"/>
    </xf>
    <xf numFmtId="0" fontId="13" fillId="0" borderId="128" xfId="0" applyFont="1" applyFill="1" applyBorder="1" applyAlignment="1">
      <alignment/>
    </xf>
    <xf numFmtId="0" fontId="13" fillId="0" borderId="149" xfId="0" applyFont="1" applyFill="1" applyBorder="1" applyAlignment="1">
      <alignment/>
    </xf>
    <xf numFmtId="0" fontId="13" fillId="0" borderId="150" xfId="0" applyFont="1" applyFill="1" applyBorder="1" applyAlignment="1">
      <alignment/>
    </xf>
    <xf numFmtId="0" fontId="13" fillId="0" borderId="151" xfId="0" applyFont="1" applyFill="1" applyBorder="1" applyAlignment="1">
      <alignment/>
    </xf>
    <xf numFmtId="0" fontId="10" fillId="0" borderId="152" xfId="0" applyFont="1" applyFill="1" applyBorder="1" applyAlignment="1">
      <alignment/>
    </xf>
    <xf numFmtId="0" fontId="10" fillId="0" borderId="153" xfId="0" applyFont="1" applyFill="1" applyBorder="1" applyAlignment="1">
      <alignment/>
    </xf>
    <xf numFmtId="0" fontId="10" fillId="0" borderId="154" xfId="0" applyFont="1" applyFill="1" applyBorder="1" applyAlignment="1">
      <alignment horizontal="center" wrapText="1"/>
    </xf>
    <xf numFmtId="0" fontId="13" fillId="0" borderId="139" xfId="0" applyFont="1" applyFill="1" applyBorder="1" applyAlignment="1">
      <alignment/>
    </xf>
    <xf numFmtId="0" fontId="13" fillId="0" borderId="154" xfId="0" applyFont="1" applyFill="1" applyBorder="1" applyAlignment="1">
      <alignment/>
    </xf>
    <xf numFmtId="0" fontId="17" fillId="0" borderId="128" xfId="0" applyFont="1" applyFill="1" applyBorder="1" applyAlignment="1">
      <alignment/>
    </xf>
    <xf numFmtId="0" fontId="17" fillId="0" borderId="149" xfId="0" applyFont="1" applyFill="1" applyBorder="1" applyAlignment="1">
      <alignment/>
    </xf>
    <xf numFmtId="0" fontId="6" fillId="0" borderId="152" xfId="0" applyFont="1" applyFill="1" applyBorder="1" applyAlignment="1">
      <alignment/>
    </xf>
    <xf numFmtId="0" fontId="6" fillId="0" borderId="153" xfId="0" applyFont="1" applyFill="1" applyBorder="1" applyAlignment="1">
      <alignment/>
    </xf>
    <xf numFmtId="0" fontId="13" fillId="0" borderId="155" xfId="0" applyFont="1" applyFill="1" applyBorder="1" applyAlignment="1">
      <alignment/>
    </xf>
    <xf numFmtId="0" fontId="13" fillId="0" borderId="156" xfId="0" applyFont="1" applyFill="1" applyBorder="1" applyAlignment="1">
      <alignment/>
    </xf>
    <xf numFmtId="0" fontId="16" fillId="0" borderId="157" xfId="0" applyFont="1" applyFill="1" applyBorder="1" applyAlignment="1">
      <alignment/>
    </xf>
    <xf numFmtId="0" fontId="16" fillId="0" borderId="158" xfId="0" applyFont="1" applyFill="1" applyBorder="1" applyAlignment="1">
      <alignment/>
    </xf>
    <xf numFmtId="0" fontId="16" fillId="0" borderId="159" xfId="0" applyFont="1" applyFill="1" applyBorder="1" applyAlignment="1">
      <alignment/>
    </xf>
    <xf numFmtId="0" fontId="0" fillId="0" borderId="53" xfId="0" applyBorder="1" applyAlignment="1">
      <alignment/>
    </xf>
    <xf numFmtId="0" fontId="13" fillId="0" borderId="160" xfId="0" applyFont="1" applyFill="1" applyBorder="1" applyAlignment="1">
      <alignment/>
    </xf>
    <xf numFmtId="0" fontId="0" fillId="0" borderId="128" xfId="0" applyBorder="1" applyAlignment="1">
      <alignment/>
    </xf>
    <xf numFmtId="0" fontId="13" fillId="0" borderId="161" xfId="0" applyFont="1" applyBorder="1" applyAlignment="1">
      <alignment/>
    </xf>
    <xf numFmtId="0" fontId="0" fillId="0" borderId="162" xfId="0" applyBorder="1" applyAlignment="1">
      <alignment/>
    </xf>
    <xf numFmtId="0" fontId="10" fillId="0" borderId="139" xfId="0" applyFont="1" applyFill="1" applyBorder="1" applyAlignment="1">
      <alignment/>
    </xf>
    <xf numFmtId="0" fontId="10" fillId="0" borderId="154" xfId="0" applyFont="1" applyFill="1" applyBorder="1" applyAlignment="1">
      <alignment/>
    </xf>
    <xf numFmtId="0" fontId="13" fillId="0" borderId="163" xfId="0" applyFont="1" applyFill="1" applyBorder="1" applyAlignment="1">
      <alignment/>
    </xf>
    <xf numFmtId="0" fontId="13" fillId="0" borderId="135" xfId="0" applyFont="1" applyFill="1" applyBorder="1" applyAlignment="1">
      <alignment/>
    </xf>
    <xf numFmtId="0" fontId="0" fillId="0" borderId="164" xfId="0" applyBorder="1" applyAlignment="1">
      <alignment/>
    </xf>
    <xf numFmtId="0" fontId="16" fillId="0" borderId="86" xfId="0" applyFont="1" applyFill="1" applyBorder="1" applyAlignment="1">
      <alignment/>
    </xf>
    <xf numFmtId="0" fontId="10" fillId="0" borderId="165" xfId="0" applyFont="1" applyFill="1" applyBorder="1" applyAlignment="1">
      <alignment horizontal="center" wrapText="1"/>
    </xf>
    <xf numFmtId="0" fontId="13" fillId="0" borderId="165" xfId="0" applyFont="1" applyFill="1" applyBorder="1" applyAlignment="1">
      <alignment/>
    </xf>
    <xf numFmtId="0" fontId="13" fillId="0" borderId="166" xfId="0" applyFont="1" applyFill="1" applyBorder="1" applyAlignment="1">
      <alignment/>
    </xf>
    <xf numFmtId="0" fontId="13" fillId="0" borderId="167" xfId="0" applyFont="1" applyFill="1" applyBorder="1" applyAlignment="1">
      <alignment/>
    </xf>
    <xf numFmtId="0" fontId="10" fillId="0" borderId="165" xfId="0" applyFont="1" applyFill="1" applyBorder="1" applyAlignment="1">
      <alignment/>
    </xf>
    <xf numFmtId="0" fontId="10" fillId="0" borderId="168" xfId="0" applyFont="1" applyFill="1" applyBorder="1" applyAlignment="1">
      <alignment/>
    </xf>
    <xf numFmtId="0" fontId="13" fillId="0" borderId="129" xfId="0" applyFont="1" applyFill="1" applyBorder="1" applyAlignment="1">
      <alignment/>
    </xf>
    <xf numFmtId="0" fontId="13" fillId="0" borderId="169" xfId="0" applyFont="1" applyFill="1" applyBorder="1" applyAlignment="1">
      <alignment/>
    </xf>
    <xf numFmtId="0" fontId="10" fillId="0" borderId="170" xfId="0" applyFont="1" applyFill="1" applyBorder="1" applyAlignment="1">
      <alignment/>
    </xf>
    <xf numFmtId="0" fontId="13" fillId="0" borderId="162" xfId="0" applyFont="1" applyFill="1" applyBorder="1" applyAlignment="1">
      <alignment/>
    </xf>
    <xf numFmtId="0" fontId="13" fillId="0" borderId="161" xfId="0" applyFont="1" applyFill="1" applyBorder="1" applyAlignment="1">
      <alignment/>
    </xf>
    <xf numFmtId="0" fontId="6" fillId="0" borderId="170" xfId="0" applyFont="1" applyFill="1" applyBorder="1" applyAlignment="1">
      <alignment/>
    </xf>
    <xf numFmtId="0" fontId="10" fillId="0" borderId="171" xfId="0" applyFont="1" applyFill="1" applyBorder="1" applyAlignment="1">
      <alignment/>
    </xf>
    <xf numFmtId="0" fontId="10" fillId="0" borderId="161" xfId="0" applyFont="1" applyFill="1" applyBorder="1" applyAlignment="1">
      <alignment/>
    </xf>
    <xf numFmtId="0" fontId="10" fillId="0" borderId="172" xfId="0" applyFont="1" applyFill="1" applyBorder="1" applyAlignment="1">
      <alignment/>
    </xf>
    <xf numFmtId="0" fontId="10" fillId="0" borderId="3" xfId="0" applyFont="1" applyFill="1" applyBorder="1" applyAlignment="1">
      <alignment horizontal="center" wrapText="1"/>
    </xf>
    <xf numFmtId="0" fontId="10" fillId="0" borderId="173" xfId="0" applyFont="1" applyFill="1" applyBorder="1" applyAlignment="1">
      <alignment/>
    </xf>
    <xf numFmtId="0" fontId="16" fillId="0" borderId="103" xfId="0" applyFont="1" applyFill="1" applyBorder="1" applyAlignment="1">
      <alignment/>
    </xf>
    <xf numFmtId="0" fontId="10" fillId="0" borderId="152" xfId="0" applyFont="1" applyFill="1" applyBorder="1" applyAlignment="1">
      <alignment horizontal="center" wrapText="1"/>
    </xf>
    <xf numFmtId="0" fontId="10" fillId="0" borderId="174" xfId="0" applyFont="1" applyFill="1" applyBorder="1" applyAlignment="1">
      <alignment horizontal="center" wrapText="1"/>
    </xf>
    <xf numFmtId="0" fontId="10" fillId="0" borderId="175" xfId="0" applyFont="1" applyFill="1" applyBorder="1" applyAlignment="1">
      <alignment/>
    </xf>
    <xf numFmtId="0" fontId="17" fillId="0" borderId="129" xfId="0" applyFont="1" applyFill="1" applyBorder="1" applyAlignment="1">
      <alignment/>
    </xf>
    <xf numFmtId="0" fontId="13" fillId="0" borderId="176" xfId="0" applyFont="1" applyFill="1" applyBorder="1" applyAlignment="1">
      <alignment/>
    </xf>
    <xf numFmtId="0" fontId="13" fillId="0" borderId="177" xfId="0" applyFont="1" applyFill="1" applyBorder="1" applyAlignment="1">
      <alignment/>
    </xf>
    <xf numFmtId="0" fontId="13" fillId="0" borderId="178" xfId="0" applyFont="1" applyFill="1" applyBorder="1" applyAlignment="1">
      <alignment/>
    </xf>
    <xf numFmtId="0" fontId="10" fillId="0" borderId="179" xfId="0" applyFont="1" applyFill="1" applyBorder="1" applyAlignment="1">
      <alignment/>
    </xf>
    <xf numFmtId="0" fontId="10" fillId="0" borderId="140" xfId="0" applyFont="1" applyFill="1" applyBorder="1" applyAlignment="1">
      <alignment/>
    </xf>
    <xf numFmtId="0" fontId="13" fillId="0" borderId="180" xfId="0" applyFont="1" applyFill="1" applyBorder="1" applyAlignment="1">
      <alignment/>
    </xf>
    <xf numFmtId="0" fontId="10" fillId="0" borderId="146" xfId="0" applyFont="1" applyFill="1" applyBorder="1" applyAlignment="1">
      <alignment/>
    </xf>
    <xf numFmtId="0" fontId="13" fillId="0" borderId="181" xfId="0" applyFont="1" applyFill="1" applyBorder="1" applyAlignment="1">
      <alignment/>
    </xf>
    <xf numFmtId="0" fontId="13" fillId="0" borderId="174" xfId="0" applyFont="1" applyFill="1" applyBorder="1" applyAlignment="1">
      <alignment/>
    </xf>
    <xf numFmtId="0" fontId="6" fillId="0" borderId="171" xfId="0" applyFont="1" applyFill="1" applyBorder="1" applyAlignment="1">
      <alignment/>
    </xf>
    <xf numFmtId="0" fontId="6" fillId="0" borderId="156" xfId="0" applyFont="1" applyFill="1" applyBorder="1" applyAlignment="1">
      <alignment/>
    </xf>
    <xf numFmtId="0" fontId="10" fillId="0" borderId="182" xfId="0" applyFont="1" applyFill="1" applyBorder="1" applyAlignment="1">
      <alignment/>
    </xf>
    <xf numFmtId="0" fontId="10" fillId="0" borderId="174" xfId="0" applyFont="1" applyFill="1" applyBorder="1" applyAlignment="1">
      <alignment/>
    </xf>
    <xf numFmtId="0" fontId="16" fillId="0" borderId="183" xfId="0" applyFont="1" applyFill="1" applyBorder="1" applyAlignment="1">
      <alignment/>
    </xf>
    <xf numFmtId="0" fontId="16" fillId="0" borderId="184" xfId="0" applyFont="1" applyFill="1" applyBorder="1" applyAlignment="1">
      <alignment/>
    </xf>
    <xf numFmtId="0" fontId="16" fillId="0" borderId="185" xfId="0" applyFont="1" applyFill="1" applyBorder="1" applyAlignment="1">
      <alignment/>
    </xf>
    <xf numFmtId="0" fontId="10" fillId="0" borderId="47" xfId="0" applyFont="1" applyFill="1" applyBorder="1" applyAlignment="1">
      <alignment horizontal="center" wrapText="1"/>
    </xf>
    <xf numFmtId="0" fontId="10" fillId="0" borderId="186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wrapText="1"/>
    </xf>
    <xf numFmtId="0" fontId="10" fillId="0" borderId="187" xfId="0" applyFont="1" applyFill="1" applyBorder="1" applyAlignment="1">
      <alignment horizontal="center" wrapText="1"/>
    </xf>
    <xf numFmtId="0" fontId="10" fillId="0" borderId="180" xfId="0" applyFont="1" applyFill="1" applyBorder="1" applyAlignment="1">
      <alignment/>
    </xf>
    <xf numFmtId="0" fontId="10" fillId="0" borderId="188" xfId="0" applyFont="1" applyFill="1" applyBorder="1" applyAlignment="1">
      <alignment/>
    </xf>
    <xf numFmtId="0" fontId="17" fillId="0" borderId="188" xfId="0" applyFont="1" applyFill="1" applyBorder="1" applyAlignment="1">
      <alignment/>
    </xf>
    <xf numFmtId="0" fontId="10" fillId="0" borderId="189" xfId="0" applyFont="1" applyFill="1" applyBorder="1" applyAlignment="1">
      <alignment/>
    </xf>
    <xf numFmtId="0" fontId="10" fillId="0" borderId="178" xfId="0" applyFont="1" applyFill="1" applyBorder="1" applyAlignment="1">
      <alignment/>
    </xf>
    <xf numFmtId="0" fontId="10" fillId="0" borderId="102" xfId="0" applyFont="1" applyFill="1" applyBorder="1" applyAlignment="1">
      <alignment/>
    </xf>
    <xf numFmtId="0" fontId="10" fillId="0" borderId="88" xfId="0" applyFont="1" applyFill="1" applyBorder="1" applyAlignment="1">
      <alignment/>
    </xf>
    <xf numFmtId="0" fontId="10" fillId="0" borderId="187" xfId="0" applyFont="1" applyFill="1" applyBorder="1" applyAlignment="1">
      <alignment/>
    </xf>
    <xf numFmtId="0" fontId="10" fillId="0" borderId="94" xfId="0" applyFont="1" applyFill="1" applyBorder="1" applyAlignment="1">
      <alignment/>
    </xf>
    <xf numFmtId="0" fontId="4" fillId="0" borderId="190" xfId="0" applyFont="1" applyFill="1" applyBorder="1" applyAlignment="1">
      <alignment/>
    </xf>
    <xf numFmtId="0" fontId="4" fillId="0" borderId="191" xfId="0" applyFont="1" applyFill="1" applyBorder="1" applyAlignment="1">
      <alignment/>
    </xf>
    <xf numFmtId="0" fontId="4" fillId="0" borderId="192" xfId="0" applyFont="1" applyFill="1" applyBorder="1" applyAlignment="1">
      <alignment/>
    </xf>
    <xf numFmtId="0" fontId="9" fillId="0" borderId="17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7" fillId="0" borderId="63" xfId="0" applyFont="1" applyFill="1" applyBorder="1" applyAlignment="1">
      <alignment/>
    </xf>
    <xf numFmtId="0" fontId="9" fillId="0" borderId="193" xfId="0" applyFont="1" applyFill="1" applyBorder="1" applyAlignment="1">
      <alignment horizontal="center" wrapText="1"/>
    </xf>
    <xf numFmtId="0" fontId="9" fillId="0" borderId="194" xfId="0" applyFont="1" applyFill="1" applyBorder="1" applyAlignment="1">
      <alignment horizontal="center" wrapText="1"/>
    </xf>
    <xf numFmtId="0" fontId="7" fillId="0" borderId="111" xfId="0" applyFont="1" applyFill="1" applyBorder="1" applyAlignment="1">
      <alignment/>
    </xf>
    <xf numFmtId="0" fontId="7" fillId="0" borderId="195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112" xfId="0" applyFont="1" applyFill="1" applyBorder="1" applyAlignment="1">
      <alignment horizontal="center" wrapText="1"/>
    </xf>
    <xf numFmtId="0" fontId="7" fillId="0" borderId="112" xfId="0" applyFont="1" applyFill="1" applyBorder="1" applyAlignment="1">
      <alignment/>
    </xf>
    <xf numFmtId="0" fontId="7" fillId="0" borderId="196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197" xfId="0" applyFont="1" applyFill="1" applyBorder="1" applyAlignment="1">
      <alignment/>
    </xf>
    <xf numFmtId="0" fontId="7" fillId="0" borderId="198" xfId="0" applyFont="1" applyFill="1" applyBorder="1" applyAlignment="1">
      <alignment/>
    </xf>
    <xf numFmtId="0" fontId="11" fillId="0" borderId="143" xfId="0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1" fillId="0" borderId="3" xfId="0" applyFont="1" applyBorder="1" applyAlignment="1">
      <alignment/>
    </xf>
    <xf numFmtId="0" fontId="9" fillId="0" borderId="194" xfId="0" applyFont="1" applyFill="1" applyBorder="1" applyAlignment="1">
      <alignment horizontal="center"/>
    </xf>
    <xf numFmtId="0" fontId="9" fillId="0" borderId="112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20" fillId="0" borderId="199" xfId="0" applyFont="1" applyBorder="1" applyAlignment="1">
      <alignment/>
    </xf>
    <xf numFmtId="0" fontId="17" fillId="0" borderId="200" xfId="0" applyFont="1" applyFill="1" applyBorder="1" applyAlignment="1">
      <alignment horizontal="left"/>
    </xf>
    <xf numFmtId="0" fontId="20" fillId="0" borderId="201" xfId="0" applyFont="1" applyFill="1" applyBorder="1" applyAlignment="1">
      <alignment/>
    </xf>
    <xf numFmtId="0" fontId="20" fillId="0" borderId="202" xfId="0" applyFont="1" applyFill="1" applyBorder="1" applyAlignment="1">
      <alignment/>
    </xf>
    <xf numFmtId="0" fontId="20" fillId="0" borderId="144" xfId="0" applyFont="1" applyFill="1" applyBorder="1" applyAlignment="1">
      <alignment/>
    </xf>
    <xf numFmtId="0" fontId="20" fillId="0" borderId="203" xfId="0" applyFont="1" applyFill="1" applyBorder="1" applyAlignment="1">
      <alignment/>
    </xf>
    <xf numFmtId="0" fontId="20" fillId="0" borderId="204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57" xfId="0" applyFill="1" applyBorder="1" applyAlignment="1">
      <alignment horizontal="right"/>
    </xf>
    <xf numFmtId="0" fontId="0" fillId="0" borderId="20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71" xfId="0" applyFill="1" applyBorder="1" applyAlignment="1">
      <alignment horizontal="left"/>
    </xf>
    <xf numFmtId="0" fontId="0" fillId="0" borderId="39" xfId="0" applyFill="1" applyBorder="1" applyAlignment="1">
      <alignment horizontal="right"/>
    </xf>
    <xf numFmtId="0" fontId="0" fillId="0" borderId="50" xfId="0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206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149" xfId="0" applyFill="1" applyBorder="1" applyAlignment="1">
      <alignment/>
    </xf>
    <xf numFmtId="0" fontId="0" fillId="0" borderId="128" xfId="0" applyFill="1" applyBorder="1" applyAlignment="1">
      <alignment horizontal="right"/>
    </xf>
    <xf numFmtId="0" fontId="5" fillId="0" borderId="128" xfId="0" applyFont="1" applyFill="1" applyBorder="1" applyAlignment="1">
      <alignment/>
    </xf>
    <xf numFmtId="0" fontId="5" fillId="0" borderId="207" xfId="0" applyFont="1" applyFill="1" applyBorder="1" applyAlignment="1">
      <alignment/>
    </xf>
    <xf numFmtId="0" fontId="0" fillId="0" borderId="208" xfId="0" applyFill="1" applyBorder="1" applyAlignment="1">
      <alignment horizontal="right"/>
    </xf>
    <xf numFmtId="0" fontId="0" fillId="0" borderId="209" xfId="0" applyFill="1" applyBorder="1" applyAlignment="1">
      <alignment/>
    </xf>
    <xf numFmtId="0" fontId="0" fillId="0" borderId="155" xfId="0" applyFill="1" applyBorder="1" applyAlignment="1">
      <alignment horizontal="right"/>
    </xf>
    <xf numFmtId="0" fontId="0" fillId="0" borderId="210" xfId="0" applyFill="1" applyBorder="1" applyAlignment="1">
      <alignment/>
    </xf>
    <xf numFmtId="0" fontId="0" fillId="0" borderId="211" xfId="0" applyFill="1" applyBorder="1" applyAlignment="1">
      <alignment/>
    </xf>
    <xf numFmtId="0" fontId="0" fillId="0" borderId="212" xfId="0" applyFill="1" applyBorder="1" applyAlignment="1">
      <alignment/>
    </xf>
    <xf numFmtId="0" fontId="0" fillId="0" borderId="213" xfId="0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14" xfId="0" applyFont="1" applyFill="1" applyBorder="1" applyAlignment="1">
      <alignment horizontal="left"/>
    </xf>
    <xf numFmtId="0" fontId="2" fillId="0" borderId="201" xfId="0" applyFont="1" applyFill="1" applyBorder="1" applyAlignment="1">
      <alignment horizontal="left"/>
    </xf>
    <xf numFmtId="0" fontId="2" fillId="0" borderId="201" xfId="0" applyFont="1" applyFill="1" applyBorder="1" applyAlignment="1">
      <alignment/>
    </xf>
    <xf numFmtId="0" fontId="2" fillId="0" borderId="215" xfId="0" applyFont="1" applyFill="1" applyBorder="1" applyAlignment="1">
      <alignment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5" fillId="0" borderId="214" xfId="0" applyFont="1" applyFill="1" applyBorder="1" applyAlignment="1">
      <alignment horizontal="left"/>
    </xf>
    <xf numFmtId="0" fontId="5" fillId="0" borderId="201" xfId="0" applyFont="1" applyFill="1" applyBorder="1" applyAlignment="1">
      <alignment horizontal="left"/>
    </xf>
    <xf numFmtId="0" fontId="5" fillId="0" borderId="215" xfId="0" applyFont="1" applyFill="1" applyBorder="1" applyAlignment="1">
      <alignment/>
    </xf>
    <xf numFmtId="0" fontId="2" fillId="0" borderId="144" xfId="0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10" fillId="0" borderId="4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7" fillId="0" borderId="2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4" fillId="0" borderId="216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6" fillId="0" borderId="66" xfId="0" applyFont="1" applyBorder="1" applyAlignment="1">
      <alignment/>
    </xf>
    <xf numFmtId="0" fontId="10" fillId="0" borderId="69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3" fillId="0" borderId="68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17" xfId="0" applyFont="1" applyBorder="1" applyAlignment="1">
      <alignment/>
    </xf>
    <xf numFmtId="0" fontId="2" fillId="0" borderId="218" xfId="0" applyFont="1" applyBorder="1" applyAlignment="1">
      <alignment/>
    </xf>
    <xf numFmtId="0" fontId="2" fillId="0" borderId="219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72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3" fillId="0" borderId="220" xfId="0" applyFont="1" applyBorder="1" applyAlignment="1">
      <alignment horizontal="center" wrapText="1"/>
    </xf>
    <xf numFmtId="0" fontId="13" fillId="0" borderId="221" xfId="0" applyFont="1" applyBorder="1" applyAlignment="1">
      <alignment horizontal="center" wrapText="1"/>
    </xf>
    <xf numFmtId="0" fontId="13" fillId="0" borderId="222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0" fillId="0" borderId="136" xfId="0" applyFont="1" applyFill="1" applyBorder="1" applyAlignment="1">
      <alignment horizontal="center" wrapText="1"/>
    </xf>
    <xf numFmtId="0" fontId="10" fillId="0" borderId="137" xfId="0" applyFont="1" applyFill="1" applyBorder="1" applyAlignment="1">
      <alignment horizontal="center" wrapText="1"/>
    </xf>
    <xf numFmtId="0" fontId="10" fillId="0" borderId="138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22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24" xfId="0" applyFont="1" applyFill="1" applyBorder="1" applyAlignment="1">
      <alignment horizontal="center" wrapText="1"/>
    </xf>
    <xf numFmtId="0" fontId="2" fillId="0" borderId="151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16" xfId="0" applyFont="1" applyBorder="1" applyAlignment="1">
      <alignment/>
    </xf>
    <xf numFmtId="0" fontId="8" fillId="0" borderId="6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122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25" xfId="0" applyFont="1" applyFill="1" applyBorder="1" applyAlignment="1">
      <alignment horizontal="center" wrapText="1"/>
    </xf>
    <xf numFmtId="0" fontId="2" fillId="0" borderId="150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B1">
      <selection activeCell="E16" sqref="E16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9.875" style="0" customWidth="1"/>
    <col min="12" max="13" width="10.00390625" style="0" customWidth="1"/>
    <col min="14" max="14" width="0" style="0" hidden="1" customWidth="1"/>
  </cols>
  <sheetData>
    <row r="1" spans="8:13" ht="12.75">
      <c r="H1" s="796" t="s">
        <v>0</v>
      </c>
      <c r="I1" s="796"/>
      <c r="J1" s="796"/>
      <c r="M1" s="2"/>
    </row>
    <row r="2" spans="8:13" ht="12.75">
      <c r="H2" s="1"/>
      <c r="I2" s="1"/>
      <c r="J2" s="1"/>
      <c r="M2" s="2"/>
    </row>
    <row r="4" spans="2:13" ht="12.75">
      <c r="B4" s="797" t="s">
        <v>1</v>
      </c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3"/>
    </row>
    <row r="5" spans="2:13" ht="12.75"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3"/>
    </row>
    <row r="6" spans="2:13" ht="12.75"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3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 t="s">
        <v>164</v>
      </c>
      <c r="K7" s="4"/>
      <c r="L7" s="4"/>
      <c r="M7" s="4"/>
    </row>
    <row r="8" spans="1:14" ht="24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6" t="s">
        <v>8</v>
      </c>
      <c r="H8" s="6" t="s">
        <v>4</v>
      </c>
      <c r="I8" s="6" t="s">
        <v>9</v>
      </c>
      <c r="J8" s="6" t="s">
        <v>6</v>
      </c>
      <c r="K8" s="8"/>
      <c r="L8" s="8"/>
      <c r="N8" s="9"/>
    </row>
    <row r="9" spans="1:14" ht="12.75">
      <c r="A9" s="10" t="s">
        <v>10</v>
      </c>
      <c r="B9" s="11">
        <v>308737</v>
      </c>
      <c r="C9" s="11">
        <v>321847</v>
      </c>
      <c r="D9" s="11">
        <v>401463</v>
      </c>
      <c r="E9" s="11">
        <v>273382</v>
      </c>
      <c r="F9" s="12" t="s">
        <v>11</v>
      </c>
      <c r="G9" s="13">
        <v>866709</v>
      </c>
      <c r="H9" s="13">
        <v>877724</v>
      </c>
      <c r="I9" s="13">
        <v>882678</v>
      </c>
      <c r="J9" s="13">
        <v>751133</v>
      </c>
      <c r="K9" s="14"/>
      <c r="L9" s="14"/>
      <c r="N9" s="15"/>
    </row>
    <row r="10" spans="1:14" ht="12.75">
      <c r="A10" s="16" t="s">
        <v>12</v>
      </c>
      <c r="B10" s="17">
        <v>293800</v>
      </c>
      <c r="C10" s="17">
        <v>297100</v>
      </c>
      <c r="D10" s="17">
        <v>309300</v>
      </c>
      <c r="E10" s="17">
        <v>364299</v>
      </c>
      <c r="F10" s="18" t="s">
        <v>13</v>
      </c>
      <c r="G10" s="19">
        <v>277084</v>
      </c>
      <c r="H10" s="19">
        <v>280014</v>
      </c>
      <c r="I10" s="19">
        <v>279246</v>
      </c>
      <c r="J10" s="19">
        <v>234392</v>
      </c>
      <c r="K10" s="8"/>
      <c r="L10" s="8"/>
      <c r="N10" s="20"/>
    </row>
    <row r="11" spans="1:14" ht="12.75">
      <c r="A11" s="16" t="s">
        <v>14</v>
      </c>
      <c r="B11" s="17">
        <v>1500</v>
      </c>
      <c r="C11" s="17">
        <v>2400</v>
      </c>
      <c r="D11" s="17">
        <v>2299</v>
      </c>
      <c r="E11" s="17">
        <v>2299</v>
      </c>
      <c r="F11" s="18" t="s">
        <v>15</v>
      </c>
      <c r="G11" s="17">
        <v>547131</v>
      </c>
      <c r="H11" s="17">
        <v>636457</v>
      </c>
      <c r="I11" s="17">
        <v>642938</v>
      </c>
      <c r="J11" s="17">
        <v>615855</v>
      </c>
      <c r="K11" s="8"/>
      <c r="L11" s="8"/>
      <c r="N11" s="20"/>
    </row>
    <row r="12" spans="1:14" ht="12.75">
      <c r="A12" s="16" t="s">
        <v>16</v>
      </c>
      <c r="B12" s="17">
        <v>5446</v>
      </c>
      <c r="C12" s="17">
        <v>7046</v>
      </c>
      <c r="D12" s="17">
        <v>6405</v>
      </c>
      <c r="E12" s="17">
        <v>6405</v>
      </c>
      <c r="F12" s="18" t="s">
        <v>17</v>
      </c>
      <c r="G12" s="17">
        <v>19800</v>
      </c>
      <c r="H12" s="17">
        <v>20846</v>
      </c>
      <c r="I12" s="17">
        <v>20000</v>
      </c>
      <c r="J12" s="17">
        <v>82752</v>
      </c>
      <c r="K12" s="8"/>
      <c r="L12" s="8"/>
      <c r="N12" s="20"/>
    </row>
    <row r="13" spans="1:14" ht="12.75">
      <c r="A13" s="16" t="s">
        <v>18</v>
      </c>
      <c r="B13" s="17">
        <v>130514</v>
      </c>
      <c r="C13" s="17">
        <v>117645</v>
      </c>
      <c r="D13" s="17">
        <v>117593</v>
      </c>
      <c r="E13" s="17">
        <v>107131</v>
      </c>
      <c r="F13" s="18" t="s">
        <v>19</v>
      </c>
      <c r="G13" s="17">
        <v>18025</v>
      </c>
      <c r="H13" s="17">
        <v>18475</v>
      </c>
      <c r="I13" s="17">
        <v>24685</v>
      </c>
      <c r="J13" s="17">
        <v>24854</v>
      </c>
      <c r="K13" s="8"/>
      <c r="L13" s="8"/>
      <c r="N13" s="20"/>
    </row>
    <row r="14" spans="1:14" ht="12.75">
      <c r="A14" s="16" t="s">
        <v>20</v>
      </c>
      <c r="B14" s="17">
        <v>0</v>
      </c>
      <c r="C14" s="17">
        <v>4643</v>
      </c>
      <c r="D14" s="17">
        <v>0</v>
      </c>
      <c r="E14" s="17">
        <v>1868</v>
      </c>
      <c r="F14" s="18" t="s">
        <v>21</v>
      </c>
      <c r="G14" s="17">
        <v>23971</v>
      </c>
      <c r="H14" s="17">
        <v>25608</v>
      </c>
      <c r="I14" s="17">
        <v>34143</v>
      </c>
      <c r="J14" s="19">
        <v>42711</v>
      </c>
      <c r="K14" s="8"/>
      <c r="L14" s="8"/>
      <c r="N14" s="20"/>
    </row>
    <row r="15" spans="1:14" ht="12.75">
      <c r="A15" s="16" t="s">
        <v>22</v>
      </c>
      <c r="B15" s="17">
        <v>486050</v>
      </c>
      <c r="C15" s="17">
        <v>490506</v>
      </c>
      <c r="D15" s="17">
        <v>541008</v>
      </c>
      <c r="E15" s="17">
        <v>561749</v>
      </c>
      <c r="F15" s="18" t="s">
        <v>23</v>
      </c>
      <c r="G15" s="17">
        <v>1887</v>
      </c>
      <c r="H15" s="17">
        <v>3745</v>
      </c>
      <c r="I15" s="17">
        <v>567</v>
      </c>
      <c r="J15" s="19">
        <v>182</v>
      </c>
      <c r="K15" s="8"/>
      <c r="L15" s="8"/>
      <c r="N15" s="20"/>
    </row>
    <row r="16" spans="1:14" ht="12.75">
      <c r="A16" s="16" t="s">
        <v>24</v>
      </c>
      <c r="B16" s="17">
        <v>17000</v>
      </c>
      <c r="C16" s="17">
        <v>17065</v>
      </c>
      <c r="D16" s="17">
        <v>0</v>
      </c>
      <c r="E16" s="17">
        <v>470</v>
      </c>
      <c r="F16" s="18" t="s">
        <v>25</v>
      </c>
      <c r="G16" s="17">
        <v>53571</v>
      </c>
      <c r="H16" s="17">
        <v>53571</v>
      </c>
      <c r="I16" s="17">
        <v>33350</v>
      </c>
      <c r="J16" s="17">
        <v>68350</v>
      </c>
      <c r="K16" s="8"/>
      <c r="L16" s="8"/>
      <c r="N16" s="20"/>
    </row>
    <row r="17" spans="1:14" ht="12.75">
      <c r="A17" s="16" t="s">
        <v>26</v>
      </c>
      <c r="B17" s="17">
        <v>65500</v>
      </c>
      <c r="C17" s="17">
        <v>65500</v>
      </c>
      <c r="D17" s="17">
        <v>209608</v>
      </c>
      <c r="E17" s="17">
        <v>241937</v>
      </c>
      <c r="F17" s="18" t="s">
        <v>27</v>
      </c>
      <c r="G17" s="17">
        <v>19483</v>
      </c>
      <c r="H17" s="17">
        <v>19483</v>
      </c>
      <c r="I17" s="17">
        <v>54972</v>
      </c>
      <c r="J17" s="17">
        <v>80392</v>
      </c>
      <c r="K17" s="8"/>
      <c r="L17" s="8"/>
      <c r="N17" s="20"/>
    </row>
    <row r="18" spans="1:14" ht="12.75">
      <c r="A18" s="21" t="s">
        <v>28</v>
      </c>
      <c r="B18" s="17">
        <v>0</v>
      </c>
      <c r="C18" s="17">
        <v>0</v>
      </c>
      <c r="D18" s="17">
        <v>0</v>
      </c>
      <c r="E18" s="17">
        <v>0</v>
      </c>
      <c r="F18" s="18" t="s">
        <v>29</v>
      </c>
      <c r="G18" s="17">
        <v>112782</v>
      </c>
      <c r="H18" s="17">
        <v>176726</v>
      </c>
      <c r="I18" s="17">
        <v>899673</v>
      </c>
      <c r="J18" s="17">
        <v>1137986</v>
      </c>
      <c r="K18" s="8"/>
      <c r="L18" s="8"/>
      <c r="N18" s="20"/>
    </row>
    <row r="19" spans="1:14" ht="12.75">
      <c r="A19" s="16" t="s">
        <v>30</v>
      </c>
      <c r="B19" s="17">
        <v>0</v>
      </c>
      <c r="C19" s="17">
        <v>0</v>
      </c>
      <c r="D19" s="17">
        <v>706585</v>
      </c>
      <c r="E19" s="17">
        <v>711067</v>
      </c>
      <c r="F19" s="18" t="s">
        <v>31</v>
      </c>
      <c r="G19" s="17">
        <v>0</v>
      </c>
      <c r="H19" s="17">
        <v>9257</v>
      </c>
      <c r="I19" s="17">
        <v>38560</v>
      </c>
      <c r="J19" s="17">
        <v>54060</v>
      </c>
      <c r="K19" s="8"/>
      <c r="L19" s="8"/>
      <c r="N19" s="20"/>
    </row>
    <row r="20" spans="1:14" ht="12.75">
      <c r="A20" s="16" t="s">
        <v>32</v>
      </c>
      <c r="B20" s="17">
        <v>9678</v>
      </c>
      <c r="C20" s="17">
        <v>9678</v>
      </c>
      <c r="D20" s="17">
        <v>11400</v>
      </c>
      <c r="E20" s="17">
        <v>7905</v>
      </c>
      <c r="F20" s="18" t="s">
        <v>33</v>
      </c>
      <c r="G20" s="17">
        <v>0</v>
      </c>
      <c r="H20" s="17">
        <v>0</v>
      </c>
      <c r="I20" s="17">
        <v>0</v>
      </c>
      <c r="J20" s="17">
        <v>0</v>
      </c>
      <c r="K20" s="8"/>
      <c r="L20" s="8"/>
      <c r="N20" s="20"/>
    </row>
    <row r="21" spans="1:14" ht="12.75">
      <c r="A21" s="16" t="s">
        <v>34</v>
      </c>
      <c r="B21" s="17">
        <v>0</v>
      </c>
      <c r="C21" s="17">
        <v>0</v>
      </c>
      <c r="D21" s="17">
        <v>0</v>
      </c>
      <c r="E21" s="17">
        <v>0</v>
      </c>
      <c r="F21" s="18" t="s">
        <v>35</v>
      </c>
      <c r="G21" s="17">
        <v>0</v>
      </c>
      <c r="H21" s="17">
        <v>0</v>
      </c>
      <c r="I21" s="17">
        <v>0</v>
      </c>
      <c r="J21" s="17">
        <v>0</v>
      </c>
      <c r="K21" s="8"/>
      <c r="L21" s="8"/>
      <c r="N21" s="20"/>
    </row>
    <row r="22" spans="1:14" ht="12.75">
      <c r="A22" s="16" t="s">
        <v>36</v>
      </c>
      <c r="B22" s="17">
        <v>450</v>
      </c>
      <c r="C22" s="17">
        <v>450</v>
      </c>
      <c r="D22" s="17">
        <v>650</v>
      </c>
      <c r="E22" s="17">
        <v>650</v>
      </c>
      <c r="F22" s="18" t="s">
        <v>37</v>
      </c>
      <c r="G22" s="17">
        <v>150</v>
      </c>
      <c r="H22" s="17">
        <v>150</v>
      </c>
      <c r="I22" s="17">
        <v>0</v>
      </c>
      <c r="J22" s="17">
        <v>0</v>
      </c>
      <c r="K22" s="8"/>
      <c r="L22" s="8"/>
      <c r="N22" s="20"/>
    </row>
    <row r="23" spans="1:14" ht="12.75">
      <c r="A23" s="16" t="s">
        <v>38</v>
      </c>
      <c r="B23" s="17">
        <v>2050</v>
      </c>
      <c r="C23" s="17">
        <v>59670</v>
      </c>
      <c r="D23" s="17">
        <v>384231</v>
      </c>
      <c r="E23" s="17">
        <v>509442</v>
      </c>
      <c r="F23" s="18" t="s">
        <v>39</v>
      </c>
      <c r="G23" s="17">
        <v>550</v>
      </c>
      <c r="H23" s="17">
        <v>2811</v>
      </c>
      <c r="I23" s="17">
        <v>44384</v>
      </c>
      <c r="J23" s="17">
        <v>50530</v>
      </c>
      <c r="K23" s="8"/>
      <c r="L23" s="8"/>
      <c r="N23" s="20"/>
    </row>
    <row r="24" spans="1:14" ht="12.75">
      <c r="A24" s="16" t="s">
        <v>40</v>
      </c>
      <c r="B24" s="17">
        <v>594291</v>
      </c>
      <c r="C24" s="17">
        <v>643190</v>
      </c>
      <c r="D24" s="17">
        <v>598037</v>
      </c>
      <c r="E24" s="17">
        <v>532976</v>
      </c>
      <c r="F24" s="18" t="s">
        <v>41</v>
      </c>
      <c r="G24" s="17"/>
      <c r="H24" s="17"/>
      <c r="I24" s="17">
        <v>380000</v>
      </c>
      <c r="J24" s="17">
        <v>225000</v>
      </c>
      <c r="K24" s="8"/>
      <c r="L24" s="8"/>
      <c r="N24" s="20"/>
    </row>
    <row r="25" spans="1:14" ht="12.75">
      <c r="A25" s="16" t="s">
        <v>42</v>
      </c>
      <c r="B25" s="17">
        <v>1000000</v>
      </c>
      <c r="C25" s="17">
        <v>1000000</v>
      </c>
      <c r="D25" s="17">
        <v>0</v>
      </c>
      <c r="E25" s="17">
        <v>0</v>
      </c>
      <c r="F25" s="18" t="s">
        <v>43</v>
      </c>
      <c r="G25" s="17">
        <v>317000</v>
      </c>
      <c r="H25" s="17">
        <v>317000</v>
      </c>
      <c r="I25" s="17">
        <v>0</v>
      </c>
      <c r="J25" s="17">
        <v>0</v>
      </c>
      <c r="K25" s="8"/>
      <c r="L25" s="8"/>
      <c r="N25" s="20"/>
    </row>
    <row r="26" spans="1:14" ht="12.75">
      <c r="A26" s="22"/>
      <c r="B26" s="23"/>
      <c r="C26" s="23"/>
      <c r="D26" s="23"/>
      <c r="E26" s="23"/>
      <c r="F26" s="24" t="s">
        <v>44</v>
      </c>
      <c r="G26" s="23">
        <v>243543</v>
      </c>
      <c r="H26" s="23">
        <v>243543</v>
      </c>
      <c r="I26" s="23">
        <v>7663</v>
      </c>
      <c r="J26" s="23">
        <v>7663</v>
      </c>
      <c r="K26" s="8"/>
      <c r="L26" s="8"/>
      <c r="N26" s="20"/>
    </row>
    <row r="27" spans="1:14" ht="12.75">
      <c r="A27" s="22"/>
      <c r="B27" s="25"/>
      <c r="C27" s="25"/>
      <c r="D27" s="25"/>
      <c r="E27" s="25"/>
      <c r="F27" s="24" t="s">
        <v>45</v>
      </c>
      <c r="G27" s="25">
        <v>442200</v>
      </c>
      <c r="H27" s="25">
        <v>380200</v>
      </c>
      <c r="I27" s="25">
        <v>0</v>
      </c>
      <c r="J27" s="25">
        <v>0</v>
      </c>
      <c r="K27" s="8"/>
      <c r="L27" s="8"/>
      <c r="N27" s="20"/>
    </row>
    <row r="28" spans="1:14" ht="12.75">
      <c r="A28" s="26" t="s">
        <v>46</v>
      </c>
      <c r="B28" s="26">
        <f>SUM(B9:B27)</f>
        <v>2915016</v>
      </c>
      <c r="C28" s="26">
        <f>SUM(C9:C27)</f>
        <v>3036740</v>
      </c>
      <c r="D28" s="26">
        <f>SUM(D9:D27)</f>
        <v>3288579</v>
      </c>
      <c r="E28" s="26">
        <f>SUM(E9:E27)</f>
        <v>3321580</v>
      </c>
      <c r="F28" s="26" t="s">
        <v>47</v>
      </c>
      <c r="G28" s="26">
        <f>SUM(G9:G27)</f>
        <v>2943886</v>
      </c>
      <c r="H28" s="26">
        <f>SUM(H9:H27)</f>
        <v>3065610</v>
      </c>
      <c r="I28" s="26">
        <f>SUM(I9:I27)</f>
        <v>3342859</v>
      </c>
      <c r="J28" s="26">
        <f>SUM(J9:J27)</f>
        <v>3375860</v>
      </c>
      <c r="K28" s="8"/>
      <c r="L28" s="8"/>
      <c r="N28" s="27"/>
    </row>
    <row r="29" spans="1:14" ht="12.75">
      <c r="A29" s="26" t="s">
        <v>48</v>
      </c>
      <c r="B29" s="26">
        <f>G28-B28</f>
        <v>28870</v>
      </c>
      <c r="C29" s="26">
        <f>H28-C28</f>
        <v>28870</v>
      </c>
      <c r="D29" s="26">
        <f>I28-D28</f>
        <v>54280</v>
      </c>
      <c r="E29" s="26">
        <f>J28-E28</f>
        <v>54280</v>
      </c>
      <c r="F29" s="28"/>
      <c r="G29" s="28"/>
      <c r="H29" s="28"/>
      <c r="I29" s="28"/>
      <c r="J29" s="8"/>
      <c r="K29" s="29"/>
      <c r="L29" s="29"/>
      <c r="N29" s="30"/>
    </row>
    <row r="30" spans="1:12" ht="12.75">
      <c r="A30" s="31" t="s">
        <v>49</v>
      </c>
      <c r="B30" s="32">
        <v>0</v>
      </c>
      <c r="C30" s="32">
        <v>0</v>
      </c>
      <c r="D30" s="32">
        <v>0</v>
      </c>
      <c r="E30" s="32">
        <v>0</v>
      </c>
      <c r="F30" s="28"/>
      <c r="G30" s="28"/>
      <c r="H30" s="28"/>
      <c r="I30" s="28"/>
      <c r="J30" s="8"/>
      <c r="K30" s="8"/>
      <c r="L30" s="8"/>
    </row>
    <row r="31" spans="1:12" ht="12.75">
      <c r="A31" s="33" t="s">
        <v>50</v>
      </c>
      <c r="B31" s="34">
        <f>G28-B28</f>
        <v>28870</v>
      </c>
      <c r="C31" s="34">
        <f>H28-C28</f>
        <v>28870</v>
      </c>
      <c r="D31" s="34">
        <f>I28-D28</f>
        <v>54280</v>
      </c>
      <c r="E31" s="34">
        <f>J28-E28</f>
        <v>54280</v>
      </c>
      <c r="F31" s="28"/>
      <c r="G31" s="28"/>
      <c r="H31" s="28"/>
      <c r="I31" s="28"/>
      <c r="J31" s="8"/>
      <c r="K31" s="8"/>
      <c r="L31" s="8"/>
    </row>
    <row r="32" spans="9:12" ht="12.75">
      <c r="I32" s="4"/>
      <c r="J32" s="4"/>
      <c r="K32" s="8"/>
      <c r="L32" s="8"/>
    </row>
    <row r="33" spans="11:12" ht="12.75"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mergeCells count="2">
    <mergeCell ref="H1:J1"/>
    <mergeCell ref="B4:L4"/>
  </mergeCells>
  <printOptions/>
  <pageMargins left="0.9" right="0.19652777777777777" top="1.4" bottom="0.9840277777777778" header="0.5118055555555556" footer="0.5118055555555556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B1">
      <selection activeCell="G20" sqref="G20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4.00390625" style="0" customWidth="1"/>
    <col min="4" max="4" width="15.25390625" style="0" customWidth="1"/>
    <col min="5" max="5" width="13.25390625" style="0" customWidth="1"/>
    <col min="6" max="6" width="11.375" style="0" customWidth="1"/>
    <col min="7" max="7" width="13.625" style="0" customWidth="1"/>
    <col min="8" max="8" width="12.75390625" style="0" customWidth="1"/>
    <col min="9" max="9" width="13.625" style="0" customWidth="1"/>
  </cols>
  <sheetData>
    <row r="1" ht="12.75">
      <c r="H1" t="s">
        <v>374</v>
      </c>
    </row>
    <row r="3" spans="2:9" ht="12.75">
      <c r="B3" s="798" t="s">
        <v>375</v>
      </c>
      <c r="C3" s="798"/>
      <c r="D3" s="798"/>
      <c r="E3" s="798"/>
      <c r="F3" s="798"/>
      <c r="G3" s="798"/>
      <c r="H3" s="798"/>
      <c r="I3" s="798"/>
    </row>
    <row r="4" ht="12.75" hidden="1"/>
    <row r="5" ht="13.5" thickBot="1"/>
    <row r="6" spans="1:9" ht="27.75" customHeight="1" thickBot="1">
      <c r="A6" s="829" t="s">
        <v>110</v>
      </c>
      <c r="B6" s="830" t="s">
        <v>376</v>
      </c>
      <c r="C6" s="831" t="s">
        <v>377</v>
      </c>
      <c r="D6" s="831"/>
      <c r="E6" s="831"/>
      <c r="F6" s="831"/>
      <c r="G6" s="832" t="s">
        <v>378</v>
      </c>
      <c r="H6" s="832"/>
      <c r="I6" s="832"/>
    </row>
    <row r="7" spans="1:9" ht="12.75" customHeight="1" thickBot="1">
      <c r="A7" s="829"/>
      <c r="B7" s="830"/>
      <c r="C7" s="833" t="s">
        <v>379</v>
      </c>
      <c r="D7" s="825" t="s">
        <v>380</v>
      </c>
      <c r="E7" s="825" t="s">
        <v>381</v>
      </c>
      <c r="F7" s="834" t="s">
        <v>382</v>
      </c>
      <c r="G7" s="835" t="s">
        <v>383</v>
      </c>
      <c r="H7" s="824" t="s">
        <v>384</v>
      </c>
      <c r="I7" s="826" t="s">
        <v>385</v>
      </c>
    </row>
    <row r="8" spans="1:9" ht="24.75" customHeight="1" thickBot="1">
      <c r="A8" s="829"/>
      <c r="B8" s="830"/>
      <c r="C8" s="833"/>
      <c r="D8" s="825"/>
      <c r="E8" s="825"/>
      <c r="F8" s="834"/>
      <c r="G8" s="836"/>
      <c r="H8" s="825"/>
      <c r="I8" s="827"/>
    </row>
    <row r="9" spans="1:9" ht="12.75">
      <c r="A9" s="13"/>
      <c r="B9" s="400" t="s">
        <v>386</v>
      </c>
      <c r="C9" s="401">
        <v>95</v>
      </c>
      <c r="D9" s="51">
        <v>4</v>
      </c>
      <c r="E9" s="51"/>
      <c r="F9" s="741">
        <v>19</v>
      </c>
      <c r="G9" s="746">
        <v>118</v>
      </c>
      <c r="H9" s="51"/>
      <c r="I9" s="747"/>
    </row>
    <row r="10" spans="1:9" ht="12.75">
      <c r="A10" s="19"/>
      <c r="B10" s="402" t="s">
        <v>387</v>
      </c>
      <c r="C10" s="403">
        <v>76</v>
      </c>
      <c r="D10" s="54">
        <v>3</v>
      </c>
      <c r="E10" s="54"/>
      <c r="F10" s="742">
        <v>6</v>
      </c>
      <c r="G10" s="748">
        <v>74</v>
      </c>
      <c r="H10" s="54"/>
      <c r="I10" s="749"/>
    </row>
    <row r="11" spans="1:9" ht="12.75">
      <c r="A11" s="19"/>
      <c r="B11" s="402" t="s">
        <v>388</v>
      </c>
      <c r="C11" s="403">
        <v>29</v>
      </c>
      <c r="D11" s="54"/>
      <c r="E11" s="54"/>
      <c r="F11" s="742"/>
      <c r="G11" s="750">
        <v>27</v>
      </c>
      <c r="H11" s="54"/>
      <c r="I11" s="749"/>
    </row>
    <row r="12" spans="1:9" ht="12.75">
      <c r="A12" s="19"/>
      <c r="B12" s="402" t="s">
        <v>389</v>
      </c>
      <c r="C12" s="403">
        <v>60</v>
      </c>
      <c r="D12" s="54"/>
      <c r="E12" s="54"/>
      <c r="F12" s="742"/>
      <c r="G12" s="750">
        <v>60</v>
      </c>
      <c r="H12" s="54"/>
      <c r="I12" s="749"/>
    </row>
    <row r="13" spans="1:9" ht="12.75">
      <c r="A13" s="19"/>
      <c r="B13" s="402" t="s">
        <v>390</v>
      </c>
      <c r="C13" s="403">
        <v>23</v>
      </c>
      <c r="D13" s="54">
        <v>1</v>
      </c>
      <c r="E13" s="54"/>
      <c r="F13" s="742"/>
      <c r="G13" s="750">
        <v>23</v>
      </c>
      <c r="H13" s="54">
        <v>0.5</v>
      </c>
      <c r="I13" s="749"/>
    </row>
    <row r="14" spans="1:9" ht="12.75">
      <c r="A14" s="19"/>
      <c r="B14" s="402" t="s">
        <v>391</v>
      </c>
      <c r="C14" s="403">
        <v>7</v>
      </c>
      <c r="D14" s="54"/>
      <c r="E14" s="54"/>
      <c r="F14" s="742"/>
      <c r="G14" s="750">
        <v>7</v>
      </c>
      <c r="H14" s="54"/>
      <c r="I14" s="749"/>
    </row>
    <row r="15" spans="1:9" ht="12.75">
      <c r="A15" s="19"/>
      <c r="B15" s="402" t="s">
        <v>392</v>
      </c>
      <c r="C15" s="403">
        <v>23</v>
      </c>
      <c r="D15" s="54">
        <v>5</v>
      </c>
      <c r="E15" s="54"/>
      <c r="F15" s="742"/>
      <c r="G15" s="750">
        <v>26</v>
      </c>
      <c r="H15" s="54"/>
      <c r="I15" s="749"/>
    </row>
    <row r="16" spans="1:9" ht="12.75">
      <c r="A16" s="19"/>
      <c r="B16" s="402" t="s">
        <v>393</v>
      </c>
      <c r="C16" s="403">
        <v>29</v>
      </c>
      <c r="D16" s="54"/>
      <c r="E16" s="54"/>
      <c r="F16" s="742"/>
      <c r="G16" s="750">
        <v>29</v>
      </c>
      <c r="H16" s="54"/>
      <c r="I16" s="749"/>
    </row>
    <row r="17" spans="1:9" ht="12.75">
      <c r="A17" s="19"/>
      <c r="B17" s="402" t="s">
        <v>394</v>
      </c>
      <c r="C17" s="403">
        <v>4</v>
      </c>
      <c r="D17" s="54"/>
      <c r="E17" s="54"/>
      <c r="F17" s="742"/>
      <c r="G17" s="750">
        <v>4</v>
      </c>
      <c r="H17" s="54"/>
      <c r="I17" s="749"/>
    </row>
    <row r="18" spans="1:9" ht="12.75">
      <c r="A18" s="19"/>
      <c r="B18" s="404" t="s">
        <v>395</v>
      </c>
      <c r="C18" s="405">
        <f aca="true" t="shared" si="0" ref="C18:I18">SUM(C9:C17)</f>
        <v>346</v>
      </c>
      <c r="D18" s="405">
        <f t="shared" si="0"/>
        <v>13</v>
      </c>
      <c r="E18" s="405">
        <f t="shared" si="0"/>
        <v>0</v>
      </c>
      <c r="F18" s="743">
        <f t="shared" si="0"/>
        <v>25</v>
      </c>
      <c r="G18" s="751">
        <f t="shared" si="0"/>
        <v>368</v>
      </c>
      <c r="H18" s="405">
        <f t="shared" si="0"/>
        <v>0.5</v>
      </c>
      <c r="I18" s="752">
        <f t="shared" si="0"/>
        <v>0</v>
      </c>
    </row>
    <row r="19" spans="1:9" ht="13.5" thickBot="1">
      <c r="A19" s="38"/>
      <c r="B19" s="406" t="s">
        <v>396</v>
      </c>
      <c r="C19" s="407">
        <v>36</v>
      </c>
      <c r="D19" s="57"/>
      <c r="E19" s="57"/>
      <c r="F19" s="744">
        <v>0</v>
      </c>
      <c r="G19" s="753">
        <v>38</v>
      </c>
      <c r="H19" s="57"/>
      <c r="I19" s="754"/>
    </row>
    <row r="20" spans="1:9" ht="13.5" thickBot="1">
      <c r="A20" s="408"/>
      <c r="B20" s="740" t="s">
        <v>590</v>
      </c>
      <c r="C20" s="737"/>
      <c r="D20" s="738"/>
      <c r="E20" s="738"/>
      <c r="F20" s="739"/>
      <c r="G20" s="755">
        <v>7</v>
      </c>
      <c r="H20" s="738"/>
      <c r="I20" s="756"/>
    </row>
    <row r="21" spans="1:9" ht="13.5" thickBot="1">
      <c r="A21" s="408"/>
      <c r="B21" s="740" t="s">
        <v>591</v>
      </c>
      <c r="C21" s="737"/>
      <c r="D21" s="738"/>
      <c r="E21" s="738"/>
      <c r="F21" s="739"/>
      <c r="G21" s="755">
        <v>1</v>
      </c>
      <c r="H21" s="738"/>
      <c r="I21" s="756"/>
    </row>
    <row r="22" spans="1:9" ht="13.5" thickBot="1">
      <c r="A22" s="408"/>
      <c r="B22" s="409" t="s">
        <v>397</v>
      </c>
      <c r="C22" s="410">
        <f>SUM(C18:C19)</f>
        <v>382</v>
      </c>
      <c r="D22" s="410">
        <f>SUM(D18:D19)</f>
        <v>13</v>
      </c>
      <c r="E22" s="410">
        <f>SUM(E18:E19)</f>
        <v>0</v>
      </c>
      <c r="F22" s="745">
        <f>SUM(F18:F19)</f>
        <v>25</v>
      </c>
      <c r="G22" s="757">
        <f>G18+G19+G20+G21</f>
        <v>414</v>
      </c>
      <c r="H22" s="758">
        <f>H18+H19+H20+H21</f>
        <v>0.5</v>
      </c>
      <c r="I22" s="759">
        <f>I18+I19+I20+I21</f>
        <v>0</v>
      </c>
    </row>
    <row r="23" spans="2:9" ht="12.75">
      <c r="B23" s="45"/>
      <c r="C23" s="35"/>
      <c r="D23" s="35"/>
      <c r="E23" s="35"/>
      <c r="F23" s="35"/>
      <c r="G23" s="35"/>
      <c r="H23" s="35"/>
      <c r="I23" s="35"/>
    </row>
    <row r="24" spans="2:9" ht="12.75">
      <c r="B24" s="45"/>
      <c r="C24" s="35"/>
      <c r="D24" s="35"/>
      <c r="E24" s="35"/>
      <c r="F24" s="35"/>
      <c r="G24" s="35"/>
      <c r="H24" s="35"/>
      <c r="I24" s="35"/>
    </row>
    <row r="25" spans="2:9" ht="12.75">
      <c r="B25" s="822"/>
      <c r="C25" s="822"/>
      <c r="D25" s="822"/>
      <c r="E25" s="822"/>
      <c r="F25" s="822"/>
      <c r="G25" s="822"/>
      <c r="H25" s="822"/>
      <c r="I25" s="82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 t="s">
        <v>398</v>
      </c>
      <c r="C29" s="2"/>
      <c r="D29" s="2"/>
      <c r="E29" s="2"/>
      <c r="F29" s="2"/>
      <c r="G29" s="2"/>
      <c r="H29" s="2"/>
      <c r="I29" s="2"/>
    </row>
    <row r="30" spans="2:9" ht="12.75">
      <c r="B30" s="2" t="s">
        <v>399</v>
      </c>
      <c r="C30" s="2"/>
      <c r="D30" s="2"/>
      <c r="E30" s="2"/>
      <c r="F30" s="2"/>
      <c r="G30" s="2"/>
      <c r="H30" s="2"/>
      <c r="I30" s="2"/>
    </row>
    <row r="31" spans="2:9" ht="12.75">
      <c r="B31" s="828" t="s">
        <v>400</v>
      </c>
      <c r="C31" s="828"/>
      <c r="D31" s="828"/>
      <c r="E31" s="828"/>
      <c r="F31" s="828"/>
      <c r="G31" s="828"/>
      <c r="H31" s="828"/>
      <c r="I31" s="828"/>
    </row>
    <row r="32" spans="1:9" ht="12.75">
      <c r="A32" t="s">
        <v>401</v>
      </c>
      <c r="B32" s="822"/>
      <c r="C32" s="822"/>
      <c r="D32" s="822"/>
      <c r="E32" s="822"/>
      <c r="F32" s="822"/>
      <c r="G32" s="822"/>
      <c r="H32" s="822"/>
      <c r="I32" s="822"/>
    </row>
    <row r="33" spans="2:9" ht="12.75">
      <c r="B33" s="823"/>
      <c r="C33" s="823"/>
      <c r="D33" s="823"/>
      <c r="E33" s="823"/>
      <c r="F33" s="823"/>
      <c r="G33" s="823"/>
      <c r="H33" s="823"/>
      <c r="I33" s="823"/>
    </row>
    <row r="34" spans="2:9" ht="12.75">
      <c r="B34" s="822"/>
      <c r="C34" s="822"/>
      <c r="D34" s="822"/>
      <c r="E34" s="822"/>
      <c r="F34" s="822"/>
      <c r="G34" s="822"/>
      <c r="H34" s="822"/>
      <c r="I34" s="822"/>
    </row>
    <row r="35" spans="2:9" ht="12.75" customHeight="1">
      <c r="B35" s="822"/>
      <c r="C35" s="822"/>
      <c r="D35" s="822"/>
      <c r="E35" s="822"/>
      <c r="F35" s="822"/>
      <c r="G35" s="822"/>
      <c r="H35" s="822"/>
      <c r="I35" s="822"/>
    </row>
    <row r="36" spans="2:9" ht="12.75">
      <c r="B36" s="822"/>
      <c r="C36" s="822"/>
      <c r="D36" s="822"/>
      <c r="E36" s="822"/>
      <c r="F36" s="822"/>
      <c r="G36" s="822"/>
      <c r="H36" s="822"/>
      <c r="I36" s="822"/>
    </row>
    <row r="37" spans="2:9" ht="12.75">
      <c r="B37" s="822"/>
      <c r="C37" s="822"/>
      <c r="D37" s="822"/>
      <c r="E37" s="822"/>
      <c r="F37" s="822"/>
      <c r="G37" s="822"/>
      <c r="H37" s="822"/>
      <c r="I37" s="822"/>
    </row>
    <row r="38" spans="2:9" ht="12.75" customHeight="1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</sheetData>
  <mergeCells count="20">
    <mergeCell ref="B3:I3"/>
    <mergeCell ref="A6:A8"/>
    <mergeCell ref="B6:B8"/>
    <mergeCell ref="C6:F6"/>
    <mergeCell ref="G6:I6"/>
    <mergeCell ref="C7:C8"/>
    <mergeCell ref="D7:D8"/>
    <mergeCell ref="E7:E8"/>
    <mergeCell ref="F7:F8"/>
    <mergeCell ref="G7:G8"/>
    <mergeCell ref="H7:H8"/>
    <mergeCell ref="I7:I8"/>
    <mergeCell ref="B25:I25"/>
    <mergeCell ref="B31:I31"/>
    <mergeCell ref="B36:I36"/>
    <mergeCell ref="B37:I37"/>
    <mergeCell ref="B32:I32"/>
    <mergeCell ref="B33:I33"/>
    <mergeCell ref="B34:I34"/>
    <mergeCell ref="B35:I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40">
      <selection activeCell="F102" sqref="F102"/>
    </sheetView>
  </sheetViews>
  <sheetFormatPr defaultColWidth="9.00390625" defaultRowHeight="12.75"/>
  <cols>
    <col min="2" max="2" width="38.375" style="0" customWidth="1"/>
    <col min="3" max="5" width="10.625" style="0" customWidth="1"/>
    <col min="6" max="6" width="10.75390625" style="0" customWidth="1"/>
  </cols>
  <sheetData>
    <row r="1" ht="12.75">
      <c r="D1" t="s">
        <v>516</v>
      </c>
    </row>
    <row r="2" spans="1:4" ht="12.75">
      <c r="A2" s="798" t="s">
        <v>517</v>
      </c>
      <c r="B2" s="798"/>
      <c r="C2" s="798"/>
      <c r="D2" s="798"/>
    </row>
    <row r="3" ht="13.5" thickBot="1">
      <c r="E3" t="s">
        <v>164</v>
      </c>
    </row>
    <row r="4" spans="1:6" ht="23.25" thickBot="1">
      <c r="A4" s="71" t="s">
        <v>110</v>
      </c>
      <c r="B4" s="504" t="s">
        <v>65</v>
      </c>
      <c r="C4" s="442" t="s">
        <v>518</v>
      </c>
      <c r="D4" s="442" t="s">
        <v>519</v>
      </c>
      <c r="E4" s="442" t="s">
        <v>520</v>
      </c>
      <c r="F4" s="442" t="s">
        <v>521</v>
      </c>
    </row>
    <row r="5" spans="1:6" ht="12.75">
      <c r="A5" s="116"/>
      <c r="B5" s="505"/>
      <c r="C5" s="506"/>
      <c r="D5" s="506"/>
      <c r="E5" s="506"/>
      <c r="F5" s="506"/>
    </row>
    <row r="6" spans="1:6" ht="12.75">
      <c r="A6" s="96"/>
      <c r="B6" s="507" t="s">
        <v>29</v>
      </c>
      <c r="C6" s="508"/>
      <c r="D6" s="508"/>
      <c r="E6" s="508"/>
      <c r="F6" s="508"/>
    </row>
    <row r="7" spans="1:6" ht="12.75">
      <c r="A7" s="131" t="s">
        <v>151</v>
      </c>
      <c r="B7" s="509" t="s">
        <v>522</v>
      </c>
      <c r="C7" s="510"/>
      <c r="D7" s="510"/>
      <c r="E7" s="510"/>
      <c r="F7" s="510"/>
    </row>
    <row r="8" spans="1:6" ht="12.75">
      <c r="A8" s="131"/>
      <c r="B8" s="511" t="s">
        <v>523</v>
      </c>
      <c r="C8" s="510">
        <v>2433</v>
      </c>
      <c r="D8" s="510">
        <v>2433</v>
      </c>
      <c r="E8" s="510"/>
      <c r="F8" s="510"/>
    </row>
    <row r="9" spans="1:6" ht="12.75">
      <c r="A9" s="131"/>
      <c r="B9" s="511" t="s">
        <v>524</v>
      </c>
      <c r="C9" s="510"/>
      <c r="D9" s="510"/>
      <c r="E9" s="510"/>
      <c r="F9" s="510"/>
    </row>
    <row r="10" spans="1:6" ht="12.75">
      <c r="A10" s="131"/>
      <c r="B10" s="511" t="s">
        <v>525</v>
      </c>
      <c r="C10" s="510">
        <v>1988</v>
      </c>
      <c r="D10" s="510">
        <v>1988</v>
      </c>
      <c r="E10" s="510"/>
      <c r="F10" s="510"/>
    </row>
    <row r="11" spans="1:6" ht="12.75">
      <c r="A11" s="131"/>
      <c r="B11" s="511" t="s">
        <v>526</v>
      </c>
      <c r="C11" s="510">
        <v>3120</v>
      </c>
      <c r="D11" s="510">
        <v>3120</v>
      </c>
      <c r="E11" s="510"/>
      <c r="F11" s="510"/>
    </row>
    <row r="12" spans="1:6" ht="12.75">
      <c r="A12" s="131"/>
      <c r="B12" s="511" t="s">
        <v>527</v>
      </c>
      <c r="C12" s="510">
        <v>22241</v>
      </c>
      <c r="D12" s="510">
        <v>22241</v>
      </c>
      <c r="E12" s="510">
        <v>22260</v>
      </c>
      <c r="F12" s="510">
        <v>21998</v>
      </c>
    </row>
    <row r="13" spans="1:6" ht="12.75">
      <c r="A13" s="131"/>
      <c r="B13" s="511" t="s">
        <v>528</v>
      </c>
      <c r="C13" s="510">
        <v>59000</v>
      </c>
      <c r="D13" s="510">
        <v>59000</v>
      </c>
      <c r="E13" s="510">
        <v>593754</v>
      </c>
      <c r="F13" s="510">
        <v>783035</v>
      </c>
    </row>
    <row r="14" spans="1:6" ht="12.75">
      <c r="A14" s="131"/>
      <c r="B14" s="511" t="s">
        <v>529</v>
      </c>
      <c r="C14" s="510"/>
      <c r="D14" s="510"/>
      <c r="E14" s="510">
        <v>211900</v>
      </c>
      <c r="F14" s="510">
        <v>211900</v>
      </c>
    </row>
    <row r="15" spans="1:6" ht="12.75">
      <c r="A15" s="131"/>
      <c r="B15" s="511" t="s">
        <v>530</v>
      </c>
      <c r="C15" s="510">
        <v>24000</v>
      </c>
      <c r="D15" s="510">
        <v>24000</v>
      </c>
      <c r="E15" s="510"/>
      <c r="F15" s="510"/>
    </row>
    <row r="16" spans="1:6" ht="12.75">
      <c r="A16" s="131"/>
      <c r="B16" s="511" t="s">
        <v>531</v>
      </c>
      <c r="C16" s="510"/>
      <c r="D16" s="510">
        <v>26344</v>
      </c>
      <c r="E16" s="510"/>
      <c r="F16" s="510"/>
    </row>
    <row r="17" spans="1:6" ht="12.75">
      <c r="A17" s="131"/>
      <c r="B17" s="511" t="s">
        <v>532</v>
      </c>
      <c r="C17" s="510"/>
      <c r="D17" s="510">
        <v>345</v>
      </c>
      <c r="E17" s="510">
        <v>348</v>
      </c>
      <c r="F17" s="510">
        <v>348</v>
      </c>
    </row>
    <row r="18" spans="1:6" ht="12.75">
      <c r="A18" s="131"/>
      <c r="B18" s="512" t="s">
        <v>533</v>
      </c>
      <c r="C18" s="510"/>
      <c r="D18" s="510"/>
      <c r="E18" s="510">
        <v>120</v>
      </c>
      <c r="F18" s="510">
        <v>120</v>
      </c>
    </row>
    <row r="19" spans="1:6" ht="12.75">
      <c r="A19" s="131"/>
      <c r="B19" s="511" t="s">
        <v>534</v>
      </c>
      <c r="C19" s="510"/>
      <c r="D19" s="510">
        <v>2700</v>
      </c>
      <c r="E19" s="510">
        <v>3600</v>
      </c>
      <c r="F19" s="510">
        <v>3600</v>
      </c>
    </row>
    <row r="20" spans="1:6" ht="12.75">
      <c r="A20" s="131"/>
      <c r="B20" s="511" t="s">
        <v>535</v>
      </c>
      <c r="C20" s="510"/>
      <c r="D20" s="510"/>
      <c r="E20" s="510">
        <v>480</v>
      </c>
      <c r="F20" s="510">
        <v>0</v>
      </c>
    </row>
    <row r="21" spans="1:6" ht="12.75">
      <c r="A21" s="131"/>
      <c r="B21" s="511" t="s">
        <v>536</v>
      </c>
      <c r="C21" s="510"/>
      <c r="D21" s="510"/>
      <c r="E21" s="510">
        <v>222</v>
      </c>
      <c r="F21" s="510">
        <v>222</v>
      </c>
    </row>
    <row r="22" spans="1:6" ht="12.75">
      <c r="A22" s="131"/>
      <c r="B22" s="511" t="s">
        <v>537</v>
      </c>
      <c r="C22" s="510"/>
      <c r="D22" s="510"/>
      <c r="E22" s="510">
        <v>846</v>
      </c>
      <c r="F22" s="510">
        <v>846</v>
      </c>
    </row>
    <row r="23" spans="1:6" ht="12.75">
      <c r="A23" s="131"/>
      <c r="B23" s="511" t="s">
        <v>531</v>
      </c>
      <c r="C23" s="510"/>
      <c r="D23" s="510"/>
      <c r="E23" s="510">
        <v>17143</v>
      </c>
      <c r="F23" s="510">
        <v>17143</v>
      </c>
    </row>
    <row r="24" spans="1:6" ht="12.75">
      <c r="A24" s="131"/>
      <c r="B24" s="511" t="s">
        <v>538</v>
      </c>
      <c r="C24" s="510"/>
      <c r="D24" s="510"/>
      <c r="E24" s="510">
        <v>40500</v>
      </c>
      <c r="F24" s="510">
        <v>41000</v>
      </c>
    </row>
    <row r="25" spans="1:6" ht="33.75">
      <c r="A25" s="131"/>
      <c r="B25" s="513" t="s">
        <v>539</v>
      </c>
      <c r="C25" s="510"/>
      <c r="D25" s="510"/>
      <c r="E25" s="510"/>
      <c r="F25" s="510">
        <v>12263</v>
      </c>
    </row>
    <row r="26" spans="1:6" ht="12.75">
      <c r="A26" s="131"/>
      <c r="B26" s="511" t="s">
        <v>540</v>
      </c>
      <c r="C26" s="510"/>
      <c r="D26" s="510"/>
      <c r="E26" s="510"/>
      <c r="F26" s="510">
        <v>2640</v>
      </c>
    </row>
    <row r="27" spans="1:6" ht="22.5">
      <c r="A27" s="131"/>
      <c r="B27" s="513" t="s">
        <v>541</v>
      </c>
      <c r="C27" s="510"/>
      <c r="D27" s="510"/>
      <c r="E27" s="510"/>
      <c r="F27" s="510">
        <v>3822</v>
      </c>
    </row>
    <row r="28" spans="1:6" ht="12.75">
      <c r="A28" s="131"/>
      <c r="B28" s="511" t="s">
        <v>542</v>
      </c>
      <c r="C28" s="510"/>
      <c r="D28" s="510"/>
      <c r="E28" s="510"/>
      <c r="F28" s="510">
        <v>23076</v>
      </c>
    </row>
    <row r="29" spans="1:6" ht="12.75">
      <c r="A29" s="131"/>
      <c r="B29" s="511"/>
      <c r="C29" s="510"/>
      <c r="D29" s="510"/>
      <c r="E29" s="510"/>
      <c r="F29" s="510"/>
    </row>
    <row r="30" spans="1:6" ht="12.75">
      <c r="A30" s="131" t="s">
        <v>149</v>
      </c>
      <c r="B30" s="509" t="s">
        <v>543</v>
      </c>
      <c r="C30" s="510"/>
      <c r="D30" s="510"/>
      <c r="E30" s="510"/>
      <c r="F30" s="510"/>
    </row>
    <row r="31" spans="1:6" ht="12.75">
      <c r="A31" s="131"/>
      <c r="B31" s="509"/>
      <c r="C31" s="514"/>
      <c r="D31" s="514"/>
      <c r="E31" s="514"/>
      <c r="F31" s="514"/>
    </row>
    <row r="32" spans="1:6" ht="12.75">
      <c r="A32" s="131" t="s">
        <v>134</v>
      </c>
      <c r="B32" s="509" t="s">
        <v>581</v>
      </c>
      <c r="C32" s="514"/>
      <c r="D32" s="514"/>
      <c r="E32" s="514"/>
      <c r="F32" s="514"/>
    </row>
    <row r="33" spans="1:6" ht="12.75">
      <c r="A33" s="131"/>
      <c r="B33" s="511" t="s">
        <v>545</v>
      </c>
      <c r="C33" s="514"/>
      <c r="D33" s="514">
        <v>0</v>
      </c>
      <c r="E33" s="514"/>
      <c r="F33" s="514">
        <v>2800</v>
      </c>
    </row>
    <row r="34" spans="1:6" ht="12.75">
      <c r="A34" s="131"/>
      <c r="B34" s="509"/>
      <c r="C34" s="514"/>
      <c r="D34" s="514"/>
      <c r="E34" s="514"/>
      <c r="F34" s="514"/>
    </row>
    <row r="35" spans="1:6" ht="12.75">
      <c r="A35" s="131" t="s">
        <v>134</v>
      </c>
      <c r="B35" s="509" t="s">
        <v>544</v>
      </c>
      <c r="C35" s="514"/>
      <c r="D35" s="514"/>
      <c r="E35" s="514"/>
      <c r="F35" s="514"/>
    </row>
    <row r="36" spans="1:6" ht="12.75">
      <c r="A36" s="131"/>
      <c r="B36" s="511" t="s">
        <v>545</v>
      </c>
      <c r="C36" s="514"/>
      <c r="D36" s="514">
        <v>3700</v>
      </c>
      <c r="E36" s="514"/>
      <c r="F36" s="514">
        <v>1806</v>
      </c>
    </row>
    <row r="37" spans="1:6" ht="12.75">
      <c r="A37" s="131"/>
      <c r="B37" s="511"/>
      <c r="C37" s="514"/>
      <c r="D37" s="514"/>
      <c r="E37" s="514"/>
      <c r="F37" s="514"/>
    </row>
    <row r="38" spans="1:6" ht="12.75">
      <c r="A38" s="131" t="s">
        <v>136</v>
      </c>
      <c r="B38" s="509" t="s">
        <v>546</v>
      </c>
      <c r="C38" s="514"/>
      <c r="D38" s="514"/>
      <c r="E38" s="514"/>
      <c r="F38" s="514"/>
    </row>
    <row r="39" spans="1:6" ht="12.75">
      <c r="A39" s="131"/>
      <c r="B39" s="511" t="s">
        <v>545</v>
      </c>
      <c r="C39" s="514"/>
      <c r="D39" s="514">
        <v>440</v>
      </c>
      <c r="E39" s="514"/>
      <c r="F39" s="514">
        <v>1272</v>
      </c>
    </row>
    <row r="40" spans="1:6" ht="12.75">
      <c r="A40" s="96"/>
      <c r="B40" s="515"/>
      <c r="C40" s="516"/>
      <c r="D40" s="516"/>
      <c r="E40" s="516"/>
      <c r="F40" s="516"/>
    </row>
    <row r="41" spans="1:6" ht="12.75">
      <c r="A41" s="131" t="s">
        <v>139</v>
      </c>
      <c r="B41" s="515" t="s">
        <v>547</v>
      </c>
      <c r="C41" s="508"/>
      <c r="D41" s="508"/>
      <c r="E41" s="508"/>
      <c r="F41" s="508"/>
    </row>
    <row r="42" spans="1:6" ht="12.75">
      <c r="A42" s="131"/>
      <c r="B42" s="517" t="s">
        <v>548</v>
      </c>
      <c r="C42" s="508"/>
      <c r="D42" s="508">
        <v>2600</v>
      </c>
      <c r="E42" s="508"/>
      <c r="F42" s="508">
        <v>1568</v>
      </c>
    </row>
    <row r="43" spans="1:6" ht="12.75">
      <c r="A43" s="127"/>
      <c r="B43" s="511" t="s">
        <v>549</v>
      </c>
      <c r="C43" s="514"/>
      <c r="D43" s="514"/>
      <c r="E43" s="514"/>
      <c r="F43" s="514">
        <v>2760</v>
      </c>
    </row>
    <row r="44" spans="1:6" ht="12.75">
      <c r="A44" s="127"/>
      <c r="B44" s="511"/>
      <c r="C44" s="514"/>
      <c r="D44" s="514"/>
      <c r="E44" s="514"/>
      <c r="F44" s="514"/>
    </row>
    <row r="45" spans="1:6" ht="12.75">
      <c r="A45" s="131" t="s">
        <v>141</v>
      </c>
      <c r="B45" s="509" t="s">
        <v>550</v>
      </c>
      <c r="C45" s="514"/>
      <c r="D45" s="514"/>
      <c r="E45" s="514"/>
      <c r="F45" s="514"/>
    </row>
    <row r="46" spans="1:6" ht="12.75">
      <c r="A46" s="131"/>
      <c r="B46" s="511" t="s">
        <v>545</v>
      </c>
      <c r="C46" s="514"/>
      <c r="D46" s="514">
        <v>17605</v>
      </c>
      <c r="E46" s="514">
        <v>8500</v>
      </c>
      <c r="F46" s="514">
        <v>1523</v>
      </c>
    </row>
    <row r="47" spans="1:6" ht="12.75">
      <c r="A47" s="131"/>
      <c r="B47" s="511"/>
      <c r="C47" s="514"/>
      <c r="D47" s="514"/>
      <c r="E47" s="514"/>
      <c r="F47" s="514"/>
    </row>
    <row r="48" spans="1:6" ht="12.75">
      <c r="A48" s="131" t="s">
        <v>144</v>
      </c>
      <c r="B48" s="509" t="s">
        <v>551</v>
      </c>
      <c r="C48" s="514"/>
      <c r="D48" s="514"/>
      <c r="E48" s="514"/>
      <c r="F48" s="514"/>
    </row>
    <row r="49" spans="1:6" ht="12.75">
      <c r="A49" s="131"/>
      <c r="B49" s="511" t="s">
        <v>545</v>
      </c>
      <c r="C49" s="514"/>
      <c r="D49" s="514">
        <v>210</v>
      </c>
      <c r="E49" s="514"/>
      <c r="F49" s="514"/>
    </row>
    <row r="50" spans="1:6" ht="12.75">
      <c r="A50" s="96"/>
      <c r="B50" s="515"/>
      <c r="C50" s="516"/>
      <c r="D50" s="516"/>
      <c r="E50" s="516"/>
      <c r="F50" s="516"/>
    </row>
    <row r="51" spans="1:6" ht="12.75">
      <c r="A51" s="131" t="s">
        <v>127</v>
      </c>
      <c r="B51" s="509" t="s">
        <v>552</v>
      </c>
      <c r="C51" s="510"/>
      <c r="D51" s="514"/>
      <c r="E51" s="514"/>
      <c r="F51" s="514"/>
    </row>
    <row r="52" spans="1:6" ht="12.75">
      <c r="A52" s="562"/>
      <c r="B52" s="511" t="s">
        <v>545</v>
      </c>
      <c r="C52" s="503"/>
      <c r="D52" s="503">
        <v>10000</v>
      </c>
      <c r="E52" s="503"/>
      <c r="F52" s="503">
        <v>4244</v>
      </c>
    </row>
    <row r="53" spans="1:6" ht="13.5" thickBot="1">
      <c r="A53" s="518"/>
      <c r="B53" s="519"/>
      <c r="C53" s="520"/>
      <c r="D53" s="520"/>
      <c r="E53" s="520"/>
      <c r="F53" s="520"/>
    </row>
    <row r="54" spans="1:6" ht="13.5" thickBot="1">
      <c r="A54" s="71"/>
      <c r="B54" s="521" t="s">
        <v>553</v>
      </c>
      <c r="C54" s="67">
        <f>SUM(C7:C52)</f>
        <v>112782</v>
      </c>
      <c r="D54" s="67">
        <f>SUM(D7:D52)</f>
        <v>176726</v>
      </c>
      <c r="E54" s="67">
        <f>SUM(E7:E52)</f>
        <v>899673</v>
      </c>
      <c r="F54" s="67">
        <f>SUM(F7:F52)</f>
        <v>1137986</v>
      </c>
    </row>
    <row r="55" spans="1:6" ht="12.75">
      <c r="A55" s="522"/>
      <c r="B55" s="523"/>
      <c r="C55" s="100"/>
      <c r="D55" s="100"/>
      <c r="E55" s="100"/>
      <c r="F55" s="100"/>
    </row>
    <row r="56" spans="1:6" ht="12.75">
      <c r="A56" s="522"/>
      <c r="B56" s="523"/>
      <c r="C56" s="100"/>
      <c r="D56" s="100"/>
      <c r="E56" s="100"/>
      <c r="F56" s="100"/>
    </row>
    <row r="57" spans="1:6" ht="12.75">
      <c r="A57" s="522"/>
      <c r="B57" s="523"/>
      <c r="C57" s="100"/>
      <c r="D57" s="100"/>
      <c r="E57" s="100"/>
      <c r="F57" s="100"/>
    </row>
    <row r="58" spans="1:6" ht="13.5" thickBot="1">
      <c r="A58" s="522"/>
      <c r="B58" s="523"/>
      <c r="C58" s="100"/>
      <c r="D58" s="100"/>
      <c r="E58" s="100"/>
      <c r="F58" s="100"/>
    </row>
    <row r="59" spans="1:6" ht="13.5" thickBot="1">
      <c r="A59" s="524"/>
      <c r="B59" s="504" t="s">
        <v>554</v>
      </c>
      <c r="C59" s="525"/>
      <c r="D59" s="525"/>
      <c r="E59" s="525"/>
      <c r="F59" s="525"/>
    </row>
    <row r="60" spans="1:6" ht="12.75">
      <c r="A60" s="116" t="s">
        <v>151</v>
      </c>
      <c r="B60" s="505" t="s">
        <v>522</v>
      </c>
      <c r="C60" s="526"/>
      <c r="D60" s="526"/>
      <c r="E60" s="526"/>
      <c r="F60" s="526"/>
    </row>
    <row r="61" spans="1:6" ht="12.75">
      <c r="A61" s="131"/>
      <c r="B61" s="511" t="s">
        <v>555</v>
      </c>
      <c r="C61" s="510">
        <v>13728</v>
      </c>
      <c r="D61" s="510">
        <v>12401</v>
      </c>
      <c r="E61" s="510">
        <v>13962</v>
      </c>
      <c r="F61" s="510">
        <v>28962</v>
      </c>
    </row>
    <row r="62" spans="1:6" ht="12.75">
      <c r="A62" s="131"/>
      <c r="B62" s="511" t="s">
        <v>556</v>
      </c>
      <c r="C62" s="510">
        <v>650</v>
      </c>
      <c r="D62" s="510">
        <v>650</v>
      </c>
      <c r="E62" s="510"/>
      <c r="F62" s="510"/>
    </row>
    <row r="63" spans="1:6" ht="12.75">
      <c r="A63" s="131"/>
      <c r="B63" s="511" t="s">
        <v>557</v>
      </c>
      <c r="C63" s="510"/>
      <c r="D63" s="510"/>
      <c r="E63" s="510"/>
      <c r="F63" s="510"/>
    </row>
    <row r="64" spans="1:6" ht="12.75">
      <c r="A64" s="131"/>
      <c r="B64" s="511" t="s">
        <v>558</v>
      </c>
      <c r="C64" s="510">
        <v>1865</v>
      </c>
      <c r="D64" s="510">
        <v>1865</v>
      </c>
      <c r="E64" s="510"/>
      <c r="F64" s="510"/>
    </row>
    <row r="65" spans="1:6" ht="12.75">
      <c r="A65" s="131"/>
      <c r="B65" s="511" t="s">
        <v>559</v>
      </c>
      <c r="C65" s="510">
        <v>2040</v>
      </c>
      <c r="D65" s="510"/>
      <c r="E65" s="510">
        <v>6300</v>
      </c>
      <c r="F65" s="510">
        <v>6300</v>
      </c>
    </row>
    <row r="66" spans="1:6" ht="12.75">
      <c r="A66" s="131"/>
      <c r="B66" s="511" t="s">
        <v>560</v>
      </c>
      <c r="C66" s="510"/>
      <c r="D66" s="510"/>
      <c r="E66" s="510"/>
      <c r="F66" s="510"/>
    </row>
    <row r="67" spans="1:6" ht="12.75">
      <c r="A67" s="131"/>
      <c r="B67" s="511" t="s">
        <v>561</v>
      </c>
      <c r="C67" s="510"/>
      <c r="D67" s="510"/>
      <c r="E67" s="510">
        <v>4000</v>
      </c>
      <c r="F67" s="510">
        <v>4000</v>
      </c>
    </row>
    <row r="68" spans="1:6" ht="12.75">
      <c r="A68" s="131"/>
      <c r="B68" s="558" t="s">
        <v>562</v>
      </c>
      <c r="C68" s="510"/>
      <c r="D68" s="510"/>
      <c r="E68" s="510">
        <v>720</v>
      </c>
      <c r="F68" s="510">
        <v>720</v>
      </c>
    </row>
    <row r="69" spans="1:6" ht="12.75">
      <c r="A69" s="131"/>
      <c r="B69" s="512" t="s">
        <v>563</v>
      </c>
      <c r="C69" s="510"/>
      <c r="D69" s="510"/>
      <c r="E69" s="510">
        <v>1020</v>
      </c>
      <c r="F69" s="510">
        <v>1020</v>
      </c>
    </row>
    <row r="70" spans="1:6" ht="12.75">
      <c r="A70" s="131"/>
      <c r="B70" s="511" t="s">
        <v>564</v>
      </c>
      <c r="C70" s="510">
        <v>1200</v>
      </c>
      <c r="D70" s="510">
        <v>1200</v>
      </c>
      <c r="E70" s="510"/>
      <c r="F70" s="510"/>
    </row>
    <row r="71" spans="1:6" ht="12.75">
      <c r="A71" s="527"/>
      <c r="B71" s="511" t="s">
        <v>582</v>
      </c>
      <c r="C71" s="514"/>
      <c r="D71" s="514"/>
      <c r="E71" s="514">
        <v>3240</v>
      </c>
      <c r="F71" s="514">
        <v>11240</v>
      </c>
    </row>
    <row r="72" spans="1:6" ht="12.75">
      <c r="A72" s="527"/>
      <c r="B72" s="511" t="s">
        <v>565</v>
      </c>
      <c r="C72" s="514"/>
      <c r="D72" s="514"/>
      <c r="E72" s="514">
        <v>3240</v>
      </c>
      <c r="F72" s="514">
        <v>3240</v>
      </c>
    </row>
    <row r="73" spans="1:6" ht="12.75">
      <c r="A73" s="527"/>
      <c r="B73" s="511" t="s">
        <v>566</v>
      </c>
      <c r="C73" s="514"/>
      <c r="D73" s="514"/>
      <c r="E73" s="514">
        <v>2160</v>
      </c>
      <c r="F73" s="514">
        <v>2160</v>
      </c>
    </row>
    <row r="74" spans="1:6" ht="12.75">
      <c r="A74" s="527"/>
      <c r="B74" s="511" t="s">
        <v>567</v>
      </c>
      <c r="C74" s="514"/>
      <c r="D74" s="514"/>
      <c r="E74" s="514">
        <v>960</v>
      </c>
      <c r="F74" s="514">
        <v>960</v>
      </c>
    </row>
    <row r="75" spans="1:6" ht="12.75">
      <c r="A75" s="527"/>
      <c r="B75" s="511" t="s">
        <v>568</v>
      </c>
      <c r="C75" s="514"/>
      <c r="D75" s="514"/>
      <c r="E75" s="514">
        <v>9960</v>
      </c>
      <c r="F75" s="514">
        <v>11810</v>
      </c>
    </row>
    <row r="76" spans="1:6" ht="12.75">
      <c r="A76" s="527"/>
      <c r="B76" s="511" t="s">
        <v>569</v>
      </c>
      <c r="C76" s="514"/>
      <c r="D76" s="514">
        <v>3367</v>
      </c>
      <c r="E76" s="514">
        <v>9410</v>
      </c>
      <c r="F76" s="514">
        <v>9410</v>
      </c>
    </row>
    <row r="77" spans="1:6" ht="12.75">
      <c r="A77" s="559"/>
      <c r="B77" s="560" t="s">
        <v>583</v>
      </c>
      <c r="C77" s="561"/>
      <c r="D77" s="561"/>
      <c r="E77" s="561"/>
      <c r="F77" s="561">
        <v>570</v>
      </c>
    </row>
    <row r="78" spans="1:6" ht="12.75">
      <c r="A78" s="528"/>
      <c r="B78" s="519"/>
      <c r="C78" s="529"/>
      <c r="D78" s="529"/>
      <c r="E78" s="529"/>
      <c r="F78" s="529"/>
    </row>
    <row r="79" spans="1:6" ht="12.75">
      <c r="A79" s="530" t="s">
        <v>139</v>
      </c>
      <c r="B79" s="509" t="s">
        <v>547</v>
      </c>
      <c r="C79" s="508"/>
      <c r="D79" s="508"/>
      <c r="E79" s="508"/>
      <c r="F79" s="508"/>
    </row>
    <row r="80" spans="1:6" ht="12.75">
      <c r="A80" s="530"/>
      <c r="B80" s="515"/>
      <c r="C80" s="508"/>
      <c r="D80" s="508"/>
      <c r="E80" s="508"/>
      <c r="F80" s="508"/>
    </row>
    <row r="81" spans="1:6" ht="12.75">
      <c r="A81" s="131" t="s">
        <v>141</v>
      </c>
      <c r="B81" s="509" t="s">
        <v>550</v>
      </c>
      <c r="C81" s="514"/>
      <c r="D81" s="514"/>
      <c r="E81" s="514"/>
      <c r="F81" s="514"/>
    </row>
    <row r="82" spans="1:6" ht="12.75">
      <c r="A82" s="518"/>
      <c r="B82" s="519"/>
      <c r="C82" s="520"/>
      <c r="D82" s="520"/>
      <c r="E82" s="520"/>
      <c r="F82" s="520"/>
    </row>
    <row r="83" spans="1:6" ht="12.75">
      <c r="A83" s="131" t="s">
        <v>144</v>
      </c>
      <c r="B83" s="515" t="s">
        <v>551</v>
      </c>
      <c r="C83" s="508"/>
      <c r="D83" s="508"/>
      <c r="E83" s="508"/>
      <c r="F83" s="508"/>
    </row>
    <row r="84" spans="1:6" ht="12.75">
      <c r="A84" s="131"/>
      <c r="B84" s="511"/>
      <c r="C84" s="510"/>
      <c r="D84" s="510"/>
      <c r="E84" s="510"/>
      <c r="F84" s="510"/>
    </row>
    <row r="85" spans="1:6" ht="13.5" thickBot="1">
      <c r="A85" s="131" t="s">
        <v>127</v>
      </c>
      <c r="B85" s="509" t="s">
        <v>552</v>
      </c>
      <c r="C85" s="508"/>
      <c r="D85" s="508"/>
      <c r="E85" s="508"/>
      <c r="F85" s="508"/>
    </row>
    <row r="86" spans="1:6" ht="13.5" thickBot="1">
      <c r="A86" s="71"/>
      <c r="B86" s="521" t="s">
        <v>570</v>
      </c>
      <c r="C86" s="143">
        <f>SUM(C60:C85)</f>
        <v>19483</v>
      </c>
      <c r="D86" s="143">
        <f>SUM(D60:D85)</f>
        <v>19483</v>
      </c>
      <c r="E86" s="143">
        <f>SUM(E60:E85)</f>
        <v>54972</v>
      </c>
      <c r="F86" s="143">
        <f>SUM(F60:F85)</f>
        <v>80392</v>
      </c>
    </row>
    <row r="87" spans="1:6" ht="12.75">
      <c r="A87" s="116"/>
      <c r="B87" s="531"/>
      <c r="C87" s="526"/>
      <c r="D87" s="526"/>
      <c r="E87" s="526"/>
      <c r="F87" s="526"/>
    </row>
    <row r="88" spans="1:6" ht="13.5" thickBot="1">
      <c r="A88" s="532" t="s">
        <v>151</v>
      </c>
      <c r="B88" s="533" t="s">
        <v>351</v>
      </c>
      <c r="C88" s="534"/>
      <c r="D88" s="534"/>
      <c r="E88" s="534"/>
      <c r="F88" s="534"/>
    </row>
    <row r="89" spans="1:6" ht="12.75">
      <c r="A89" s="116"/>
      <c r="B89" s="531" t="s">
        <v>571</v>
      </c>
      <c r="C89" s="506"/>
      <c r="D89" s="506"/>
      <c r="E89" s="506">
        <v>2207</v>
      </c>
      <c r="F89" s="506">
        <v>2207</v>
      </c>
    </row>
    <row r="90" spans="1:6" ht="13.5" thickBot="1">
      <c r="A90" s="518"/>
      <c r="B90" s="519" t="s">
        <v>572</v>
      </c>
      <c r="C90" s="520"/>
      <c r="D90" s="520">
        <v>9257</v>
      </c>
      <c r="E90" s="520">
        <v>36353</v>
      </c>
      <c r="F90" s="520">
        <v>51853</v>
      </c>
    </row>
    <row r="91" spans="1:6" ht="13.5" thickBot="1">
      <c r="A91" s="71"/>
      <c r="B91" s="521" t="s">
        <v>351</v>
      </c>
      <c r="C91" s="67">
        <f>SUM(C89:C89)</f>
        <v>0</v>
      </c>
      <c r="D91" s="67">
        <f>SUM(D89:D90)</f>
        <v>9257</v>
      </c>
      <c r="E91" s="67">
        <f>SUM(E89:E90)</f>
        <v>38560</v>
      </c>
      <c r="F91" s="67">
        <f>SUM(F89:F90)</f>
        <v>54060</v>
      </c>
    </row>
    <row r="92" spans="1:6" ht="12.75">
      <c r="A92" s="131" t="s">
        <v>151</v>
      </c>
      <c r="B92" s="535" t="s">
        <v>573</v>
      </c>
      <c r="C92" s="536"/>
      <c r="D92" s="536"/>
      <c r="E92" s="536"/>
      <c r="F92" s="536"/>
    </row>
    <row r="93" spans="1:6" ht="12.75">
      <c r="A93" s="518"/>
      <c r="B93" s="519" t="s">
        <v>574</v>
      </c>
      <c r="C93" s="520"/>
      <c r="D93" s="520"/>
      <c r="E93" s="520"/>
      <c r="F93" s="520"/>
    </row>
    <row r="94" spans="1:6" ht="12.75">
      <c r="A94" s="131"/>
      <c r="B94" s="537" t="s">
        <v>573</v>
      </c>
      <c r="C94" s="536">
        <f>SUM(C92:C93)</f>
        <v>0</v>
      </c>
      <c r="D94" s="536">
        <f>SUM(D92:D93)</f>
        <v>0</v>
      </c>
      <c r="E94" s="536">
        <f>SUM(E92:E93)</f>
        <v>0</v>
      </c>
      <c r="F94" s="536">
        <f>SUM(F92:F93)</f>
        <v>0</v>
      </c>
    </row>
    <row r="95" spans="1:6" ht="12.75">
      <c r="A95" s="86"/>
      <c r="B95" s="535"/>
      <c r="C95" s="538"/>
      <c r="D95" s="538"/>
      <c r="E95" s="538"/>
      <c r="F95" s="538"/>
    </row>
    <row r="96" spans="1:6" ht="13.5" thickBot="1">
      <c r="A96" s="539" t="s">
        <v>151</v>
      </c>
      <c r="B96" s="540" t="s">
        <v>575</v>
      </c>
      <c r="C96" s="541"/>
      <c r="D96" s="541"/>
      <c r="E96" s="541"/>
      <c r="F96" s="541"/>
    </row>
    <row r="97" spans="1:6" ht="12.75">
      <c r="A97" s="542"/>
      <c r="B97" s="543" t="s">
        <v>576</v>
      </c>
      <c r="C97" s="544">
        <v>880</v>
      </c>
      <c r="D97" s="544">
        <v>880</v>
      </c>
      <c r="E97" s="544">
        <v>880</v>
      </c>
      <c r="F97" s="544">
        <v>880</v>
      </c>
    </row>
    <row r="98" spans="1:6" ht="13.5" thickBot="1">
      <c r="A98" s="542"/>
      <c r="B98" s="545" t="s">
        <v>577</v>
      </c>
      <c r="C98" s="544">
        <v>6783</v>
      </c>
      <c r="D98" s="544">
        <v>6783</v>
      </c>
      <c r="E98" s="544">
        <v>6783</v>
      </c>
      <c r="F98" s="544">
        <v>6783</v>
      </c>
    </row>
    <row r="99" spans="1:6" ht="13.5" thickBot="1">
      <c r="A99" s="301"/>
      <c r="B99" s="546" t="s">
        <v>578</v>
      </c>
      <c r="C99" s="547">
        <f>SUM(C97:C98)</f>
        <v>7663</v>
      </c>
      <c r="D99" s="547">
        <f>SUM(D97:D98)</f>
        <v>7663</v>
      </c>
      <c r="E99" s="547">
        <f>SUM(E97:E98)</f>
        <v>7663</v>
      </c>
      <c r="F99" s="547">
        <f>SUM(F97:F98)</f>
        <v>7663</v>
      </c>
    </row>
    <row r="100" spans="1:6" ht="13.5" thickBot="1">
      <c r="A100" s="422"/>
      <c r="B100" s="423"/>
      <c r="C100" s="279"/>
      <c r="D100" s="279"/>
      <c r="E100" s="279"/>
      <c r="F100" s="279"/>
    </row>
    <row r="101" spans="1:6" ht="13.5" thickBot="1">
      <c r="A101" s="548" t="s">
        <v>151</v>
      </c>
      <c r="B101" s="546" t="s">
        <v>579</v>
      </c>
      <c r="C101" s="547">
        <v>44071</v>
      </c>
      <c r="D101" s="547">
        <v>44071</v>
      </c>
      <c r="E101" s="547">
        <v>25000</v>
      </c>
      <c r="F101" s="547">
        <v>60000</v>
      </c>
    </row>
    <row r="102" spans="1:6" ht="13.5" thickBot="1">
      <c r="A102" s="549"/>
      <c r="B102" s="550"/>
      <c r="C102" s="551"/>
      <c r="D102" s="551"/>
      <c r="E102" s="551"/>
      <c r="F102" s="551"/>
    </row>
    <row r="103" spans="1:6" ht="13.5" thickBot="1">
      <c r="A103" s="548" t="s">
        <v>151</v>
      </c>
      <c r="B103" s="546" t="s">
        <v>37</v>
      </c>
      <c r="C103" s="547">
        <v>150</v>
      </c>
      <c r="D103" s="547">
        <v>150</v>
      </c>
      <c r="E103" s="547"/>
      <c r="F103" s="547"/>
    </row>
    <row r="104" spans="1:6" ht="13.5" thickBot="1">
      <c r="A104" s="552"/>
      <c r="B104" s="553"/>
      <c r="C104" s="554"/>
      <c r="D104" s="554"/>
      <c r="E104" s="554"/>
      <c r="F104" s="554"/>
    </row>
    <row r="105" spans="1:6" ht="13.5" thickBot="1">
      <c r="A105" s="552" t="s">
        <v>151</v>
      </c>
      <c r="B105" s="553" t="s">
        <v>45</v>
      </c>
      <c r="C105" s="554">
        <v>442200</v>
      </c>
      <c r="D105" s="554">
        <v>380200</v>
      </c>
      <c r="E105" s="554"/>
      <c r="F105" s="554"/>
    </row>
    <row r="106" spans="1:6" ht="13.5" thickBot="1">
      <c r="A106" s="549"/>
      <c r="B106" s="550"/>
      <c r="C106" s="551"/>
      <c r="D106" s="551"/>
      <c r="E106" s="551"/>
      <c r="F106" s="551"/>
    </row>
    <row r="107" spans="1:6" ht="13.5" thickBot="1">
      <c r="A107" s="548"/>
      <c r="B107" s="547" t="s">
        <v>100</v>
      </c>
      <c r="C107" s="547"/>
      <c r="D107" s="547"/>
      <c r="E107" s="547">
        <v>380000</v>
      </c>
      <c r="F107" s="547">
        <v>225000</v>
      </c>
    </row>
    <row r="108" spans="1:6" ht="13.5" thickBot="1">
      <c r="A108" s="422"/>
      <c r="B108" s="423"/>
      <c r="C108" s="279"/>
      <c r="D108" s="279"/>
      <c r="E108" s="279"/>
      <c r="F108" s="279"/>
    </row>
    <row r="109" spans="1:6" ht="16.5" thickBot="1" thickTop="1">
      <c r="A109" s="555" t="s">
        <v>580</v>
      </c>
      <c r="B109" s="556"/>
      <c r="C109" s="557">
        <f>C54+C86+C91+C99+C101+C94+C103+C105</f>
        <v>626349</v>
      </c>
      <c r="D109" s="557">
        <f>D54+D86+D91+D99+D101+D94+D103+D105</f>
        <v>637550</v>
      </c>
      <c r="E109" s="557">
        <f>E54+E86+E91+E99+E101+E94+E103+E105+E107</f>
        <v>1405868</v>
      </c>
      <c r="F109" s="557">
        <f>F54+F86+F91+F99+F101+F94+F103+F105+F107</f>
        <v>1565101</v>
      </c>
    </row>
  </sheetData>
  <mergeCells count="1">
    <mergeCell ref="A2:D2"/>
  </mergeCells>
  <printOptions/>
  <pageMargins left="0.43" right="0.4" top="1" bottom="0.5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33">
      <selection activeCell="E89" sqref="E89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411" t="s">
        <v>402</v>
      </c>
    </row>
    <row r="2" ht="12.75">
      <c r="C2" s="411"/>
    </row>
    <row r="3" ht="12.75">
      <c r="C3" s="411"/>
    </row>
    <row r="4" spans="2:4" ht="12.75">
      <c r="B4" s="840" t="s">
        <v>403</v>
      </c>
      <c r="C4" s="840"/>
      <c r="D4" s="840"/>
    </row>
    <row r="6" spans="2:4" ht="12.75">
      <c r="B6" s="841" t="s">
        <v>404</v>
      </c>
      <c r="C6" s="841"/>
      <c r="D6" s="841"/>
    </row>
    <row r="7" spans="2:4" ht="12.75">
      <c r="B7" s="412"/>
      <c r="C7" s="412"/>
      <c r="D7" s="412"/>
    </row>
    <row r="8" ht="12.75">
      <c r="D8" s="179" t="s">
        <v>164</v>
      </c>
    </row>
    <row r="9" spans="2:4" ht="12.75">
      <c r="B9" s="842" t="s">
        <v>65</v>
      </c>
      <c r="C9" s="842"/>
      <c r="D9" s="413" t="s">
        <v>405</v>
      </c>
    </row>
    <row r="10" spans="2:4" ht="12.75">
      <c r="B10" s="414" t="s">
        <v>406</v>
      </c>
      <c r="C10" s="415" t="s">
        <v>407</v>
      </c>
      <c r="D10" s="416"/>
    </row>
    <row r="11" spans="2:4" ht="12.75">
      <c r="B11" s="322" t="s">
        <v>408</v>
      </c>
      <c r="C11" s="323" t="s">
        <v>409</v>
      </c>
      <c r="D11" s="268">
        <v>6073</v>
      </c>
    </row>
    <row r="12" spans="2:4" ht="12.75">
      <c r="B12" s="296" t="s">
        <v>410</v>
      </c>
      <c r="C12" s="221" t="s">
        <v>411</v>
      </c>
      <c r="D12" s="269">
        <v>2959</v>
      </c>
    </row>
    <row r="13" spans="2:4" ht="12.75">
      <c r="B13" s="296" t="s">
        <v>412</v>
      </c>
      <c r="C13" s="221" t="s">
        <v>413</v>
      </c>
      <c r="D13" s="269">
        <v>2873</v>
      </c>
    </row>
    <row r="14" spans="2:4" ht="12.75">
      <c r="B14" s="296" t="s">
        <v>295</v>
      </c>
      <c r="C14" s="221" t="s">
        <v>414</v>
      </c>
      <c r="D14" s="269"/>
    </row>
    <row r="15" spans="2:4" ht="12.75">
      <c r="B15" s="296" t="s">
        <v>415</v>
      </c>
      <c r="C15" s="221" t="s">
        <v>416</v>
      </c>
      <c r="D15" s="269"/>
    </row>
    <row r="16" spans="2:4" ht="12.75">
      <c r="B16" s="296" t="s">
        <v>417</v>
      </c>
      <c r="C16" s="221" t="s">
        <v>418</v>
      </c>
      <c r="D16" s="269">
        <v>3300</v>
      </c>
    </row>
    <row r="17" spans="2:4" ht="12.75">
      <c r="B17" s="296" t="s">
        <v>419</v>
      </c>
      <c r="C17" s="221" t="s">
        <v>420</v>
      </c>
      <c r="D17" s="269">
        <v>4500</v>
      </c>
    </row>
    <row r="18" spans="2:4" ht="12.75">
      <c r="B18" s="296" t="s">
        <v>421</v>
      </c>
      <c r="C18" s="221" t="s">
        <v>422</v>
      </c>
      <c r="D18" s="269">
        <v>5718</v>
      </c>
    </row>
    <row r="19" spans="2:4" ht="12.75">
      <c r="B19" s="296" t="s">
        <v>423</v>
      </c>
      <c r="C19" s="221" t="s">
        <v>424</v>
      </c>
      <c r="D19" s="269"/>
    </row>
    <row r="20" spans="2:4" ht="12.75">
      <c r="B20" s="296" t="s">
        <v>425</v>
      </c>
      <c r="C20" s="221" t="s">
        <v>426</v>
      </c>
      <c r="D20" s="269">
        <v>1455</v>
      </c>
    </row>
    <row r="21" spans="2:4" ht="12.75">
      <c r="B21" s="296" t="s">
        <v>427</v>
      </c>
      <c r="C21" s="221" t="s">
        <v>428</v>
      </c>
      <c r="D21" s="269">
        <v>3892</v>
      </c>
    </row>
    <row r="22" spans="2:4" ht="12.75">
      <c r="B22" s="296" t="s">
        <v>429</v>
      </c>
      <c r="C22" s="221" t="s">
        <v>430</v>
      </c>
      <c r="D22" s="269">
        <v>497</v>
      </c>
    </row>
    <row r="23" spans="2:4" ht="12.75">
      <c r="B23" s="296" t="s">
        <v>431</v>
      </c>
      <c r="C23" s="221" t="s">
        <v>432</v>
      </c>
      <c r="D23" s="269">
        <v>900</v>
      </c>
    </row>
    <row r="24" spans="2:4" ht="12.75">
      <c r="B24" s="296" t="s">
        <v>433</v>
      </c>
      <c r="C24" s="221" t="s">
        <v>434</v>
      </c>
      <c r="D24" s="269">
        <v>6097</v>
      </c>
    </row>
    <row r="25" spans="2:4" ht="12.75">
      <c r="B25" s="296" t="s">
        <v>435</v>
      </c>
      <c r="C25" s="221" t="s">
        <v>436</v>
      </c>
      <c r="D25" s="269">
        <v>28379</v>
      </c>
    </row>
    <row r="26" spans="2:4" ht="12.75">
      <c r="B26" s="296" t="s">
        <v>437</v>
      </c>
      <c r="C26" s="221" t="s">
        <v>438</v>
      </c>
      <c r="D26" s="269">
        <v>784</v>
      </c>
    </row>
    <row r="27" spans="2:4" ht="12.75">
      <c r="B27" s="296" t="s">
        <v>439</v>
      </c>
      <c r="C27" s="221" t="s">
        <v>440</v>
      </c>
      <c r="D27" s="269"/>
    </row>
    <row r="28" spans="2:4" ht="12.75">
      <c r="B28" s="296" t="s">
        <v>441</v>
      </c>
      <c r="C28" s="221" t="s">
        <v>442</v>
      </c>
      <c r="D28" s="269">
        <v>14962</v>
      </c>
    </row>
    <row r="29" spans="2:4" ht="12.75">
      <c r="B29" s="296" t="s">
        <v>443</v>
      </c>
      <c r="C29" s="221" t="s">
        <v>444</v>
      </c>
      <c r="D29" s="269">
        <v>33761</v>
      </c>
    </row>
    <row r="30" spans="2:4" ht="12.75">
      <c r="B30" s="296" t="s">
        <v>445</v>
      </c>
      <c r="C30" s="221" t="s">
        <v>446</v>
      </c>
      <c r="D30" s="269">
        <v>4823</v>
      </c>
    </row>
    <row r="31" spans="2:4" ht="12.75">
      <c r="B31" s="296" t="s">
        <v>447</v>
      </c>
      <c r="C31" s="221" t="s">
        <v>448</v>
      </c>
      <c r="D31" s="269">
        <v>3562</v>
      </c>
    </row>
    <row r="32" spans="2:4" ht="12.75">
      <c r="B32" s="296" t="s">
        <v>449</v>
      </c>
      <c r="C32" s="221" t="s">
        <v>450</v>
      </c>
      <c r="D32" s="269">
        <v>30600</v>
      </c>
    </row>
    <row r="33" spans="2:4" ht="12.75">
      <c r="B33" s="296"/>
      <c r="C33" s="221" t="s">
        <v>451</v>
      </c>
      <c r="D33" s="269">
        <v>11938</v>
      </c>
    </row>
    <row r="34" spans="2:4" ht="12.75">
      <c r="B34" s="296" t="s">
        <v>452</v>
      </c>
      <c r="C34" s="221" t="s">
        <v>453</v>
      </c>
      <c r="D34" s="269"/>
    </row>
    <row r="35" spans="2:4" ht="12.75">
      <c r="B35" s="296"/>
      <c r="C35" s="221" t="s">
        <v>454</v>
      </c>
      <c r="D35" s="269">
        <v>9350</v>
      </c>
    </row>
    <row r="36" spans="2:4" ht="12.75">
      <c r="B36" s="296"/>
      <c r="C36" s="221" t="s">
        <v>455</v>
      </c>
      <c r="D36" s="269">
        <v>6120</v>
      </c>
    </row>
    <row r="37" spans="2:4" ht="12.75">
      <c r="B37" s="296"/>
      <c r="C37" s="221" t="s">
        <v>456</v>
      </c>
      <c r="D37" s="269">
        <v>7480</v>
      </c>
    </row>
    <row r="38" spans="2:4" ht="12.75">
      <c r="B38" s="296"/>
      <c r="C38" s="221" t="s">
        <v>457</v>
      </c>
      <c r="D38" s="269">
        <v>12410</v>
      </c>
    </row>
    <row r="39" spans="2:4" ht="12.75">
      <c r="B39" s="296"/>
      <c r="C39" s="221" t="s">
        <v>458</v>
      </c>
      <c r="D39" s="269">
        <v>23460</v>
      </c>
    </row>
    <row r="40" spans="2:4" ht="12.75">
      <c r="B40" s="296"/>
      <c r="C40" s="221" t="s">
        <v>459</v>
      </c>
      <c r="D40" s="269">
        <v>5080</v>
      </c>
    </row>
    <row r="41" spans="2:4" ht="12.75">
      <c r="B41" s="296"/>
      <c r="C41" s="221" t="s">
        <v>460</v>
      </c>
      <c r="D41" s="269">
        <v>1778</v>
      </c>
    </row>
    <row r="42" spans="2:4" ht="12.75">
      <c r="B42" s="296"/>
      <c r="C42" s="221" t="s">
        <v>461</v>
      </c>
      <c r="D42" s="269">
        <v>3810</v>
      </c>
    </row>
    <row r="43" spans="2:4" ht="12.75">
      <c r="B43" s="296"/>
      <c r="C43" s="221" t="s">
        <v>462</v>
      </c>
      <c r="D43" s="269">
        <v>6181</v>
      </c>
    </row>
    <row r="44" spans="2:4" ht="12.75">
      <c r="B44" s="296"/>
      <c r="C44" s="221" t="s">
        <v>463</v>
      </c>
      <c r="D44" s="269">
        <v>2879</v>
      </c>
    </row>
    <row r="45" spans="2:4" ht="12.75">
      <c r="B45" s="296"/>
      <c r="C45" s="221" t="s">
        <v>464</v>
      </c>
      <c r="D45" s="269">
        <v>5419</v>
      </c>
    </row>
    <row r="46" spans="2:4" ht="12.75">
      <c r="B46" s="296" t="s">
        <v>465</v>
      </c>
      <c r="C46" s="221" t="s">
        <v>466</v>
      </c>
      <c r="D46" s="269"/>
    </row>
    <row r="47" spans="2:4" ht="12.75">
      <c r="B47" s="296"/>
      <c r="C47" s="221" t="s">
        <v>467</v>
      </c>
      <c r="D47" s="269">
        <v>31620</v>
      </c>
    </row>
    <row r="48" spans="2:4" ht="12.75">
      <c r="B48" s="296"/>
      <c r="C48" s="221" t="s">
        <v>468</v>
      </c>
      <c r="D48" s="269">
        <v>29920</v>
      </c>
    </row>
    <row r="49" spans="2:4" ht="12.75">
      <c r="B49" s="296"/>
      <c r="C49" s="221" t="s">
        <v>469</v>
      </c>
      <c r="D49" s="269">
        <v>15409</v>
      </c>
    </row>
    <row r="50" spans="2:4" ht="12.75">
      <c r="B50" s="296"/>
      <c r="C50" s="221" t="s">
        <v>470</v>
      </c>
      <c r="D50" s="269">
        <v>6011</v>
      </c>
    </row>
    <row r="51" spans="2:4" ht="12.75">
      <c r="B51" s="296"/>
      <c r="C51" s="221" t="s">
        <v>471</v>
      </c>
      <c r="D51" s="269">
        <v>10837</v>
      </c>
    </row>
    <row r="52" spans="2:4" ht="12.75">
      <c r="B52" s="296" t="s">
        <v>472</v>
      </c>
      <c r="C52" s="221" t="s">
        <v>473</v>
      </c>
      <c r="D52" s="269">
        <v>19720</v>
      </c>
    </row>
    <row r="53" spans="2:4" ht="12.75">
      <c r="B53" s="296"/>
      <c r="C53" s="221" t="s">
        <v>474</v>
      </c>
      <c r="D53" s="269">
        <v>4250</v>
      </c>
    </row>
    <row r="54" spans="2:4" ht="12.75">
      <c r="B54" s="296"/>
      <c r="C54" s="221" t="s">
        <v>475</v>
      </c>
      <c r="D54" s="269">
        <v>11515</v>
      </c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57.75" customHeight="1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70" t="s">
        <v>295</v>
      </c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2:4" ht="12.75">
      <c r="B63" s="810" t="s">
        <v>65</v>
      </c>
      <c r="C63" s="810"/>
      <c r="D63" s="417" t="s">
        <v>405</v>
      </c>
    </row>
    <row r="64" spans="2:4" ht="12.75">
      <c r="B64" s="296" t="s">
        <v>476</v>
      </c>
      <c r="C64" s="221" t="s">
        <v>477</v>
      </c>
      <c r="D64" s="269"/>
    </row>
    <row r="65" spans="2:4" ht="12.75">
      <c r="B65" s="296"/>
      <c r="C65" s="221" t="s">
        <v>478</v>
      </c>
      <c r="D65" s="269">
        <v>850</v>
      </c>
    </row>
    <row r="66" spans="2:4" ht="12.75">
      <c r="B66" s="296"/>
      <c r="C66" s="221" t="s">
        <v>479</v>
      </c>
      <c r="D66" s="269">
        <v>508</v>
      </c>
    </row>
    <row r="67" spans="2:4" ht="12.75">
      <c r="B67" s="418" t="s">
        <v>480</v>
      </c>
      <c r="C67" s="221" t="s">
        <v>481</v>
      </c>
      <c r="D67" s="269"/>
    </row>
    <row r="68" spans="2:4" ht="12.75">
      <c r="B68" s="296"/>
      <c r="C68" s="221" t="s">
        <v>482</v>
      </c>
      <c r="D68" s="269">
        <v>2640</v>
      </c>
    </row>
    <row r="69" spans="2:4" ht="12.75">
      <c r="B69" s="296"/>
      <c r="C69" s="221" t="s">
        <v>483</v>
      </c>
      <c r="D69" s="269">
        <v>3285</v>
      </c>
    </row>
    <row r="70" spans="2:4" ht="12.75">
      <c r="B70" s="296"/>
      <c r="C70" s="221" t="s">
        <v>484</v>
      </c>
      <c r="D70" s="269">
        <v>7317</v>
      </c>
    </row>
    <row r="71" spans="2:4" ht="12.75">
      <c r="B71" s="296"/>
      <c r="C71" s="221" t="s">
        <v>485</v>
      </c>
      <c r="D71" s="269">
        <v>538</v>
      </c>
    </row>
    <row r="72" spans="2:4" ht="12.75">
      <c r="B72" s="296"/>
      <c r="C72" s="221" t="s">
        <v>486</v>
      </c>
      <c r="D72" s="269">
        <v>1394</v>
      </c>
    </row>
    <row r="73" spans="2:4" ht="12.75">
      <c r="B73" s="296"/>
      <c r="C73" s="221" t="s">
        <v>487</v>
      </c>
      <c r="D73" s="269">
        <v>1590</v>
      </c>
    </row>
    <row r="74" spans="2:4" ht="12.75">
      <c r="B74" s="296"/>
      <c r="C74" s="221" t="s">
        <v>488</v>
      </c>
      <c r="D74" s="269">
        <v>2374</v>
      </c>
    </row>
    <row r="75" spans="2:4" ht="12.75">
      <c r="B75" s="296"/>
      <c r="C75" s="221" t="s">
        <v>589</v>
      </c>
      <c r="D75" s="269">
        <v>721</v>
      </c>
    </row>
    <row r="76" spans="2:4" ht="12.75">
      <c r="B76" s="296"/>
      <c r="C76" s="221" t="s">
        <v>489</v>
      </c>
      <c r="D76" s="269">
        <v>212</v>
      </c>
    </row>
    <row r="77" spans="2:4" ht="12.75">
      <c r="B77" s="419" t="s">
        <v>480</v>
      </c>
      <c r="C77" s="221" t="s">
        <v>490</v>
      </c>
      <c r="D77" s="269"/>
    </row>
    <row r="78" spans="2:4" ht="12.75">
      <c r="B78" s="296"/>
      <c r="C78" s="221" t="s">
        <v>491</v>
      </c>
      <c r="D78" s="269">
        <v>1536</v>
      </c>
    </row>
    <row r="79" spans="2:4" ht="12.75">
      <c r="B79" s="296"/>
      <c r="C79" s="221" t="s">
        <v>492</v>
      </c>
      <c r="D79" s="269">
        <v>382</v>
      </c>
    </row>
    <row r="80" spans="2:4" ht="12.75">
      <c r="B80" s="296" t="s">
        <v>480</v>
      </c>
      <c r="C80" s="221" t="s">
        <v>493</v>
      </c>
      <c r="D80" s="269"/>
    </row>
    <row r="81" spans="2:4" ht="12.75">
      <c r="B81" s="296"/>
      <c r="C81" s="221" t="s">
        <v>494</v>
      </c>
      <c r="D81" s="269">
        <v>2336</v>
      </c>
    </row>
    <row r="82" spans="2:4" ht="12.75">
      <c r="B82" s="296"/>
      <c r="C82" s="221" t="s">
        <v>495</v>
      </c>
      <c r="D82" s="269">
        <v>748</v>
      </c>
    </row>
    <row r="83" spans="2:4" ht="12.75">
      <c r="B83" s="296" t="s">
        <v>480</v>
      </c>
      <c r="C83" s="221" t="s">
        <v>496</v>
      </c>
      <c r="D83" s="269">
        <v>7596</v>
      </c>
    </row>
    <row r="84" spans="2:4" ht="12.75">
      <c r="B84" s="420" t="s">
        <v>480</v>
      </c>
      <c r="C84" s="221" t="s">
        <v>497</v>
      </c>
      <c r="D84" s="269">
        <v>814</v>
      </c>
    </row>
    <row r="85" spans="2:4" ht="12.75">
      <c r="B85" s="296" t="s">
        <v>498</v>
      </c>
      <c r="C85" s="221" t="s">
        <v>499</v>
      </c>
      <c r="D85" s="269">
        <v>9300</v>
      </c>
    </row>
    <row r="86" spans="2:4" ht="12.75">
      <c r="B86" s="296" t="s">
        <v>498</v>
      </c>
      <c r="C86" s="221" t="s">
        <v>500</v>
      </c>
      <c r="D86" s="269"/>
    </row>
    <row r="87" spans="2:4" ht="12.75">
      <c r="B87" s="296"/>
      <c r="C87" s="221" t="s">
        <v>501</v>
      </c>
      <c r="D87" s="269">
        <v>1020</v>
      </c>
    </row>
    <row r="88" spans="2:4" ht="12.75">
      <c r="B88" s="298"/>
      <c r="C88" s="299" t="s">
        <v>502</v>
      </c>
      <c r="D88" s="273">
        <v>3360</v>
      </c>
    </row>
    <row r="89" spans="2:4" ht="12.75">
      <c r="B89" s="837" t="s">
        <v>503</v>
      </c>
      <c r="C89" s="837"/>
      <c r="D89" s="275">
        <f>SUM(D11:D88)</f>
        <v>428843</v>
      </c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798" t="s">
        <v>504</v>
      </c>
      <c r="C93" s="798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2:4" ht="12.75">
      <c r="B96" s="837" t="s">
        <v>65</v>
      </c>
      <c r="C96" s="837"/>
      <c r="D96" s="421" t="s">
        <v>405</v>
      </c>
    </row>
    <row r="97" spans="2:4" ht="12.75">
      <c r="B97" s="322" t="s">
        <v>151</v>
      </c>
      <c r="C97" s="323" t="s">
        <v>505</v>
      </c>
      <c r="D97" s="268">
        <v>1104</v>
      </c>
    </row>
    <row r="98" spans="2:4" ht="12.75">
      <c r="B98" s="296" t="s">
        <v>127</v>
      </c>
      <c r="C98" s="221" t="s">
        <v>506</v>
      </c>
      <c r="D98" s="269">
        <v>188</v>
      </c>
    </row>
    <row r="99" spans="2:4" ht="12.75">
      <c r="B99" s="298" t="s">
        <v>507</v>
      </c>
      <c r="C99" s="299" t="s">
        <v>508</v>
      </c>
      <c r="D99" s="273">
        <v>445</v>
      </c>
    </row>
    <row r="100" spans="2:4" ht="12.75">
      <c r="B100" s="298"/>
      <c r="C100" s="299" t="s">
        <v>509</v>
      </c>
      <c r="D100" s="273">
        <v>8008</v>
      </c>
    </row>
    <row r="101" spans="2:4" ht="12.75">
      <c r="B101" s="298"/>
      <c r="C101" s="299" t="s">
        <v>510</v>
      </c>
      <c r="D101" s="273">
        <v>24912</v>
      </c>
    </row>
    <row r="102" spans="2:4" ht="12.75">
      <c r="B102" s="837" t="s">
        <v>503</v>
      </c>
      <c r="C102" s="837"/>
      <c r="D102" s="275">
        <f>SUM(D97:D101)</f>
        <v>34657</v>
      </c>
    </row>
    <row r="103" spans="2:4" ht="12.75">
      <c r="B103" s="422"/>
      <c r="C103" s="423"/>
      <c r="D103" s="279"/>
    </row>
    <row r="104" spans="2:4" ht="12.75">
      <c r="B104" s="837" t="s">
        <v>511</v>
      </c>
      <c r="C104" s="837"/>
      <c r="D104" s="275">
        <v>73405</v>
      </c>
    </row>
    <row r="105" spans="2:4" ht="12.75">
      <c r="B105" s="360"/>
      <c r="C105" s="361"/>
      <c r="D105" s="281"/>
    </row>
    <row r="106" spans="2:4" ht="12.75">
      <c r="B106" s="837" t="s">
        <v>279</v>
      </c>
      <c r="C106" s="837"/>
      <c r="D106" s="275">
        <v>3726</v>
      </c>
    </row>
    <row r="107" spans="1:4" ht="12.75">
      <c r="A107" s="39"/>
      <c r="B107" s="46"/>
      <c r="C107" s="46"/>
      <c r="D107" s="29"/>
    </row>
    <row r="108" spans="1:4" ht="12.75">
      <c r="A108" s="4"/>
      <c r="B108" s="46"/>
      <c r="C108" s="46"/>
      <c r="D108" s="29"/>
    </row>
    <row r="109" spans="1:4" ht="12.75">
      <c r="A109" s="4"/>
      <c r="B109" s="46"/>
      <c r="C109" s="46"/>
      <c r="D109" s="29"/>
    </row>
    <row r="110" spans="1:4" ht="12.75">
      <c r="A110" s="4"/>
      <c r="B110" s="46"/>
      <c r="C110" s="46"/>
      <c r="D110" s="29"/>
    </row>
    <row r="111" spans="1:4" ht="12.75">
      <c r="A111" s="4"/>
      <c r="B111" s="4"/>
      <c r="C111" s="4"/>
      <c r="D111" s="4"/>
    </row>
    <row r="112" spans="1:4" ht="12.75">
      <c r="A112" s="4"/>
      <c r="B112" s="798" t="s">
        <v>512</v>
      </c>
      <c r="C112" s="798"/>
      <c r="D112" s="4"/>
    </row>
    <row r="113" spans="1:4" ht="12.75">
      <c r="A113" s="4"/>
      <c r="B113" s="424"/>
      <c r="C113" s="424"/>
      <c r="D113" s="425"/>
    </row>
    <row r="114" spans="2:4" ht="12.75">
      <c r="B114" s="839" t="s">
        <v>65</v>
      </c>
      <c r="C114" s="839"/>
      <c r="D114" s="426" t="s">
        <v>405</v>
      </c>
    </row>
    <row r="115" spans="2:4" ht="12.75">
      <c r="B115" s="427"/>
      <c r="C115" s="16" t="s">
        <v>289</v>
      </c>
      <c r="D115" s="17">
        <v>2259</v>
      </c>
    </row>
    <row r="116" spans="2:4" ht="12.75">
      <c r="B116" s="427"/>
      <c r="C116" s="16" t="s">
        <v>292</v>
      </c>
      <c r="D116" s="17">
        <v>762</v>
      </c>
    </row>
    <row r="117" spans="2:4" ht="12.75">
      <c r="B117" s="427"/>
      <c r="C117" s="734" t="s">
        <v>585</v>
      </c>
      <c r="D117" s="23">
        <v>4000</v>
      </c>
    </row>
    <row r="118" spans="2:4" ht="12.75">
      <c r="B118" s="427"/>
      <c r="C118" s="734" t="s">
        <v>584</v>
      </c>
      <c r="D118" s="23">
        <v>435</v>
      </c>
    </row>
    <row r="119" spans="2:4" ht="12.75">
      <c r="B119" s="427"/>
      <c r="C119" s="16" t="s">
        <v>290</v>
      </c>
      <c r="D119" s="23">
        <v>120</v>
      </c>
    </row>
    <row r="120" spans="2:4" ht="12.75">
      <c r="B120" s="427"/>
      <c r="C120" s="16" t="s">
        <v>291</v>
      </c>
      <c r="D120" s="23">
        <v>1399</v>
      </c>
    </row>
    <row r="121" spans="2:4" ht="12.75">
      <c r="B121" s="427"/>
      <c r="C121" s="16" t="s">
        <v>288</v>
      </c>
      <c r="D121" s="23">
        <v>1713</v>
      </c>
    </row>
    <row r="122" spans="2:4" ht="12.75">
      <c r="B122" s="427"/>
      <c r="C122" s="37" t="s">
        <v>586</v>
      </c>
      <c r="D122" s="23">
        <v>29418</v>
      </c>
    </row>
    <row r="123" spans="2:4" ht="12.75">
      <c r="B123" s="837" t="s">
        <v>503</v>
      </c>
      <c r="C123" s="837"/>
      <c r="D123" s="275">
        <f>SUM(D115:D122)</f>
        <v>40106</v>
      </c>
    </row>
    <row r="124" spans="2:4" ht="13.5" thickBot="1">
      <c r="B124" s="360"/>
      <c r="C124" s="361"/>
      <c r="D124" s="281"/>
    </row>
    <row r="125" spans="2:4" ht="13.5" thickBot="1">
      <c r="B125" s="360"/>
      <c r="C125" s="735" t="s">
        <v>587</v>
      </c>
      <c r="D125" s="736">
        <v>12063</v>
      </c>
    </row>
    <row r="126" spans="2:4" ht="13.5" thickBot="1">
      <c r="B126" s="837" t="s">
        <v>588</v>
      </c>
      <c r="C126" s="837"/>
      <c r="D126" s="275">
        <v>17307</v>
      </c>
    </row>
    <row r="127" spans="2:4" ht="12.75">
      <c r="B127" s="360"/>
      <c r="C127" s="361"/>
      <c r="D127" s="281"/>
    </row>
    <row r="128" spans="2:4" ht="12.75">
      <c r="B128" s="838" t="s">
        <v>513</v>
      </c>
      <c r="C128" s="838"/>
      <c r="D128" s="428">
        <f>D126+D123+D106+D104+D102+D89+D125</f>
        <v>610107</v>
      </c>
    </row>
  </sheetData>
  <mergeCells count="15">
    <mergeCell ref="B4:D4"/>
    <mergeCell ref="B6:D6"/>
    <mergeCell ref="B9:C9"/>
    <mergeCell ref="B63:C63"/>
    <mergeCell ref="B89:C89"/>
    <mergeCell ref="B93:C93"/>
    <mergeCell ref="B96:C96"/>
    <mergeCell ref="B102:C102"/>
    <mergeCell ref="B123:C123"/>
    <mergeCell ref="B126:C126"/>
    <mergeCell ref="B128:C128"/>
    <mergeCell ref="B104:C104"/>
    <mergeCell ref="B106:C106"/>
    <mergeCell ref="B112:C112"/>
    <mergeCell ref="B114:C114"/>
  </mergeCells>
  <printOptions/>
  <pageMargins left="0.7479166666666667" right="0.7479166666666667" top="0.5402777777777777" bottom="0.179861111111111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F14" sqref="F14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796" t="s">
        <v>51</v>
      </c>
      <c r="I1" s="796"/>
      <c r="J1" s="796"/>
      <c r="K1" s="2"/>
    </row>
    <row r="2" spans="8:11" ht="12.75">
      <c r="H2" s="1"/>
      <c r="I2" s="1"/>
      <c r="J2" s="1"/>
      <c r="K2" s="2"/>
    </row>
    <row r="4" spans="2:11" ht="12.75">
      <c r="B4" s="797" t="s">
        <v>52</v>
      </c>
      <c r="C4" s="797"/>
      <c r="D4" s="797"/>
      <c r="E4" s="797"/>
      <c r="F4" s="797"/>
      <c r="G4" s="797"/>
      <c r="H4" s="797"/>
      <c r="I4" s="797"/>
      <c r="J4" s="797"/>
      <c r="K4" s="3"/>
    </row>
    <row r="5" spans="2:11" ht="12.75">
      <c r="B5" s="733"/>
      <c r="C5" s="733"/>
      <c r="D5" s="733"/>
      <c r="E5" s="733"/>
      <c r="F5" s="733"/>
      <c r="G5" s="733"/>
      <c r="H5" s="733"/>
      <c r="I5" s="733"/>
      <c r="J5" s="733"/>
      <c r="K5" s="3"/>
    </row>
    <row r="6" spans="2:11" ht="12.75">
      <c r="B6" s="733"/>
      <c r="C6" s="733"/>
      <c r="D6" s="733"/>
      <c r="E6" s="733"/>
      <c r="F6" s="733"/>
      <c r="G6" s="733"/>
      <c r="H6" s="733"/>
      <c r="I6" s="733"/>
      <c r="J6" s="733"/>
      <c r="K6" s="3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9:12" ht="12.75">
      <c r="I8" s="14"/>
      <c r="J8" s="773" t="s">
        <v>164</v>
      </c>
      <c r="K8" s="14"/>
      <c r="L8" s="14"/>
    </row>
    <row r="9" spans="1:12" ht="24">
      <c r="A9" s="5" t="s">
        <v>2</v>
      </c>
      <c r="B9" s="6" t="s">
        <v>8</v>
      </c>
      <c r="C9" s="6" t="s">
        <v>4</v>
      </c>
      <c r="D9" s="6" t="s">
        <v>9</v>
      </c>
      <c r="E9" s="6" t="s">
        <v>6</v>
      </c>
      <c r="F9" s="7" t="s">
        <v>7</v>
      </c>
      <c r="G9" s="6" t="s">
        <v>8</v>
      </c>
      <c r="H9" s="6" t="s">
        <v>4</v>
      </c>
      <c r="I9" s="6" t="s">
        <v>9</v>
      </c>
      <c r="J9" s="6" t="s">
        <v>6</v>
      </c>
      <c r="K9" s="35"/>
      <c r="L9" s="35"/>
    </row>
    <row r="10" spans="1:12" ht="12.75">
      <c r="A10" s="10" t="s">
        <v>10</v>
      </c>
      <c r="B10" s="13">
        <v>308737</v>
      </c>
      <c r="C10" s="13">
        <v>321847</v>
      </c>
      <c r="D10" s="13">
        <v>401463</v>
      </c>
      <c r="E10" s="11">
        <v>273382</v>
      </c>
      <c r="F10" s="12" t="s">
        <v>11</v>
      </c>
      <c r="G10" s="13">
        <v>866709</v>
      </c>
      <c r="H10" s="13">
        <v>877724</v>
      </c>
      <c r="I10" s="13">
        <v>882678</v>
      </c>
      <c r="J10" s="13">
        <v>751133</v>
      </c>
      <c r="K10" s="35"/>
      <c r="L10" s="35"/>
    </row>
    <row r="11" spans="1:12" ht="12.75">
      <c r="A11" s="16" t="s">
        <v>12</v>
      </c>
      <c r="B11" s="19">
        <v>272300</v>
      </c>
      <c r="C11" s="19">
        <v>275300</v>
      </c>
      <c r="D11" s="19">
        <v>288300</v>
      </c>
      <c r="E11" s="19">
        <v>335047</v>
      </c>
      <c r="F11" s="772" t="s">
        <v>13</v>
      </c>
      <c r="G11" s="19">
        <v>277084</v>
      </c>
      <c r="H11" s="19">
        <v>280014</v>
      </c>
      <c r="I11" s="19">
        <v>279246</v>
      </c>
      <c r="J11" s="19">
        <v>234392</v>
      </c>
      <c r="K11" s="35"/>
      <c r="L11" s="35"/>
    </row>
    <row r="12" spans="1:12" ht="12.75">
      <c r="A12" s="16" t="s">
        <v>14</v>
      </c>
      <c r="B12" s="19">
        <v>1500</v>
      </c>
      <c r="C12" s="19">
        <v>2400</v>
      </c>
      <c r="D12" s="19">
        <v>2299</v>
      </c>
      <c r="E12" s="19">
        <v>2299</v>
      </c>
      <c r="F12" s="18" t="s">
        <v>53</v>
      </c>
      <c r="G12" s="19">
        <v>547131</v>
      </c>
      <c r="H12" s="19">
        <v>636457</v>
      </c>
      <c r="I12" s="19">
        <v>642938</v>
      </c>
      <c r="J12" s="17">
        <v>615855</v>
      </c>
      <c r="K12" s="35"/>
      <c r="L12" s="35"/>
    </row>
    <row r="13" spans="1:12" ht="12.75">
      <c r="A13" s="16" t="s">
        <v>16</v>
      </c>
      <c r="B13" s="19">
        <v>5446</v>
      </c>
      <c r="C13" s="19">
        <v>7046</v>
      </c>
      <c r="D13" s="19">
        <v>6405</v>
      </c>
      <c r="E13" s="19">
        <v>6405</v>
      </c>
      <c r="F13" s="18" t="s">
        <v>17</v>
      </c>
      <c r="G13" s="19">
        <v>19800</v>
      </c>
      <c r="H13" s="17">
        <v>20846</v>
      </c>
      <c r="I13" s="19">
        <v>20000</v>
      </c>
      <c r="J13" s="17">
        <v>82752</v>
      </c>
      <c r="K13" s="35"/>
      <c r="L13" s="35"/>
    </row>
    <row r="14" spans="1:12" ht="12.75">
      <c r="A14" s="16" t="s">
        <v>18</v>
      </c>
      <c r="B14" s="19">
        <v>130514</v>
      </c>
      <c r="C14" s="19">
        <v>117645</v>
      </c>
      <c r="D14" s="19">
        <v>109341</v>
      </c>
      <c r="E14" s="19">
        <v>107131</v>
      </c>
      <c r="F14" s="18" t="s">
        <v>19</v>
      </c>
      <c r="G14" s="19">
        <v>18025</v>
      </c>
      <c r="H14" s="17">
        <v>18475</v>
      </c>
      <c r="I14" s="19">
        <v>24685</v>
      </c>
      <c r="J14" s="19">
        <v>24854</v>
      </c>
      <c r="K14" s="35"/>
      <c r="L14" s="35"/>
    </row>
    <row r="15" spans="1:12" ht="12.75">
      <c r="A15" s="16" t="s">
        <v>20</v>
      </c>
      <c r="B15" s="19">
        <v>0</v>
      </c>
      <c r="C15" s="19">
        <v>4643</v>
      </c>
      <c r="D15" s="19">
        <v>0</v>
      </c>
      <c r="E15" s="19">
        <v>1868</v>
      </c>
      <c r="F15" s="18" t="s">
        <v>21</v>
      </c>
      <c r="G15" s="19">
        <v>23971</v>
      </c>
      <c r="H15" s="19">
        <v>25608</v>
      </c>
      <c r="I15" s="19">
        <v>34143</v>
      </c>
      <c r="J15" s="19">
        <v>42711</v>
      </c>
      <c r="K15" s="35"/>
      <c r="L15" s="35"/>
    </row>
    <row r="16" spans="1:12" ht="12.75">
      <c r="A16" s="16" t="s">
        <v>22</v>
      </c>
      <c r="B16" s="19">
        <v>486050</v>
      </c>
      <c r="C16" s="19">
        <v>490506</v>
      </c>
      <c r="D16" s="19">
        <v>541008</v>
      </c>
      <c r="E16" s="19">
        <v>561749</v>
      </c>
      <c r="F16" s="18" t="s">
        <v>23</v>
      </c>
      <c r="G16" s="19">
        <v>1887</v>
      </c>
      <c r="H16" s="19">
        <v>3745</v>
      </c>
      <c r="I16" s="19">
        <v>567</v>
      </c>
      <c r="J16" s="19">
        <v>182</v>
      </c>
      <c r="K16" s="35"/>
      <c r="L16" s="35"/>
    </row>
    <row r="17" spans="1:12" ht="12.75">
      <c r="A17" s="16" t="s">
        <v>24</v>
      </c>
      <c r="B17" s="19">
        <v>17000</v>
      </c>
      <c r="C17" s="19">
        <v>17065</v>
      </c>
      <c r="D17" s="19">
        <v>0</v>
      </c>
      <c r="E17" s="19">
        <v>470</v>
      </c>
      <c r="F17" s="18" t="s">
        <v>25</v>
      </c>
      <c r="G17" s="19">
        <v>9500</v>
      </c>
      <c r="H17" s="19">
        <v>9500</v>
      </c>
      <c r="I17" s="19">
        <v>8350</v>
      </c>
      <c r="J17" s="19">
        <v>8350</v>
      </c>
      <c r="K17" s="35"/>
      <c r="L17" s="35"/>
    </row>
    <row r="18" spans="1:12" ht="12.75">
      <c r="A18" s="16" t="s">
        <v>36</v>
      </c>
      <c r="B18" s="19">
        <v>450</v>
      </c>
      <c r="C18" s="19">
        <v>450</v>
      </c>
      <c r="D18" s="19">
        <v>650</v>
      </c>
      <c r="E18" s="19">
        <v>650</v>
      </c>
      <c r="F18" s="18" t="s">
        <v>35</v>
      </c>
      <c r="G18" s="19">
        <v>0</v>
      </c>
      <c r="H18" s="19">
        <v>0</v>
      </c>
      <c r="I18" s="19">
        <v>0</v>
      </c>
      <c r="J18" s="19">
        <v>0</v>
      </c>
      <c r="K18" s="36"/>
      <c r="L18" s="36"/>
    </row>
    <row r="19" spans="1:12" ht="12.75">
      <c r="A19" s="16" t="s">
        <v>38</v>
      </c>
      <c r="B19" s="19">
        <v>2050</v>
      </c>
      <c r="C19" s="19">
        <v>59670</v>
      </c>
      <c r="D19" s="19">
        <v>4231</v>
      </c>
      <c r="E19" s="19">
        <v>23109</v>
      </c>
      <c r="F19" s="18" t="s">
        <v>39</v>
      </c>
      <c r="G19" s="19">
        <v>550</v>
      </c>
      <c r="H19" s="19">
        <v>2811</v>
      </c>
      <c r="I19" s="19">
        <v>44384</v>
      </c>
      <c r="J19" s="19">
        <v>50530</v>
      </c>
      <c r="K19" s="4"/>
      <c r="L19" s="4"/>
    </row>
    <row r="20" spans="1:12" ht="12.75">
      <c r="A20" s="16" t="s">
        <v>40</v>
      </c>
      <c r="B20" s="19">
        <v>580039</v>
      </c>
      <c r="C20" s="19">
        <v>628938</v>
      </c>
      <c r="D20" s="19">
        <v>598037</v>
      </c>
      <c r="E20" s="17">
        <v>503606</v>
      </c>
      <c r="F20" s="18" t="s">
        <v>43</v>
      </c>
      <c r="G20" s="19">
        <v>317000</v>
      </c>
      <c r="H20" s="19">
        <v>317000</v>
      </c>
      <c r="I20" s="19"/>
      <c r="J20" s="19"/>
      <c r="K20" s="4"/>
      <c r="L20" s="4"/>
    </row>
    <row r="21" spans="1:12" ht="12.75">
      <c r="A21" s="16"/>
      <c r="B21" s="19"/>
      <c r="C21" s="19"/>
      <c r="D21" s="19"/>
      <c r="E21" s="19"/>
      <c r="F21" s="18"/>
      <c r="G21" s="19"/>
      <c r="H21" s="19"/>
      <c r="I21" s="19"/>
      <c r="J21" s="19"/>
      <c r="K21" s="4"/>
      <c r="L21" s="4"/>
    </row>
    <row r="22" spans="1:10" ht="12.75">
      <c r="A22" s="19"/>
      <c r="B22" s="19"/>
      <c r="C22" s="19"/>
      <c r="D22" s="19"/>
      <c r="E22" s="19"/>
      <c r="F22" s="18"/>
      <c r="G22" s="19"/>
      <c r="H22" s="19"/>
      <c r="I22" s="19"/>
      <c r="J22" s="19"/>
    </row>
    <row r="23" spans="1:10" ht="12.75">
      <c r="A23" s="37"/>
      <c r="B23" s="38"/>
      <c r="C23" s="38"/>
      <c r="D23" s="38"/>
      <c r="E23" s="38"/>
      <c r="F23" s="39"/>
      <c r="G23" s="38"/>
      <c r="H23" s="38"/>
      <c r="I23" s="38"/>
      <c r="J23" s="38"/>
    </row>
    <row r="24" spans="1:10" ht="12.75">
      <c r="A24" s="26" t="s">
        <v>46</v>
      </c>
      <c r="B24" s="26">
        <f>SUM(B10:B23)</f>
        <v>1804086</v>
      </c>
      <c r="C24" s="26">
        <f>SUM(C10:C23)</f>
        <v>1925510</v>
      </c>
      <c r="D24" s="26">
        <f>SUM(D10:D23)</f>
        <v>1951734</v>
      </c>
      <c r="E24" s="26">
        <f>SUM(E10:E23)</f>
        <v>1815716</v>
      </c>
      <c r="F24" s="26" t="s">
        <v>47</v>
      </c>
      <c r="G24" s="26">
        <f>SUM(G10:G23)</f>
        <v>2081657</v>
      </c>
      <c r="H24" s="26">
        <f>SUM(H10:H23)</f>
        <v>2192180</v>
      </c>
      <c r="I24" s="26">
        <f>SUM(I10:I23)</f>
        <v>1936991</v>
      </c>
      <c r="J24" s="26">
        <f>SUM(J10:J23)</f>
        <v>1810759</v>
      </c>
    </row>
    <row r="25" spans="1:5" ht="12.75">
      <c r="A25" s="26" t="s">
        <v>48</v>
      </c>
      <c r="B25" s="26">
        <f>G24-B24</f>
        <v>277571</v>
      </c>
      <c r="C25" s="26">
        <f>H24-C24</f>
        <v>266670</v>
      </c>
      <c r="D25" s="26">
        <f>I24-D24</f>
        <v>-14743</v>
      </c>
      <c r="E25" s="26">
        <f>J24-E24</f>
        <v>-4957</v>
      </c>
    </row>
    <row r="26" spans="1:5" ht="12.75">
      <c r="A26" s="33" t="s">
        <v>54</v>
      </c>
      <c r="B26" s="34">
        <f>0+mérl_!B31</f>
        <v>28870</v>
      </c>
      <c r="C26" s="34">
        <f>0+mérl_!C31</f>
        <v>28870</v>
      </c>
      <c r="D26" s="34">
        <f>0+mérl_!D31</f>
        <v>54280</v>
      </c>
      <c r="E26" s="34">
        <v>54280</v>
      </c>
    </row>
  </sheetData>
  <mergeCells count="2">
    <mergeCell ref="H1:J1"/>
    <mergeCell ref="B4:J4"/>
  </mergeCells>
  <printOptions/>
  <pageMargins left="0.92" right="0.7479166666666667" top="1.67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C1">
      <selection activeCell="A2" sqref="A2:IV2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796" t="s">
        <v>55</v>
      </c>
      <c r="I1" s="796"/>
      <c r="J1" s="796"/>
      <c r="K1" s="2"/>
    </row>
    <row r="2" spans="8:11" ht="12.75">
      <c r="H2" s="1"/>
      <c r="I2" s="1"/>
      <c r="J2" s="1"/>
      <c r="K2" s="2"/>
    </row>
    <row r="4" ht="12.75">
      <c r="B4" s="40" t="s">
        <v>56</v>
      </c>
    </row>
    <row r="6" spans="10:12" ht="16.5" customHeight="1">
      <c r="J6" s="773" t="s">
        <v>164</v>
      </c>
      <c r="K6" s="41"/>
      <c r="L6" s="41"/>
    </row>
    <row r="7" spans="1:12" ht="24">
      <c r="A7" s="42" t="s">
        <v>2</v>
      </c>
      <c r="B7" s="6" t="s">
        <v>8</v>
      </c>
      <c r="C7" s="6" t="s">
        <v>4</v>
      </c>
      <c r="D7" s="6" t="s">
        <v>9</v>
      </c>
      <c r="E7" s="6" t="s">
        <v>6</v>
      </c>
      <c r="F7" s="7" t="s">
        <v>7</v>
      </c>
      <c r="G7" s="6" t="s">
        <v>8</v>
      </c>
      <c r="H7" s="6" t="s">
        <v>4</v>
      </c>
      <c r="I7" s="6" t="s">
        <v>9</v>
      </c>
      <c r="J7" s="6" t="s">
        <v>6</v>
      </c>
      <c r="K7" s="35"/>
      <c r="L7" s="35"/>
    </row>
    <row r="8" spans="1:12" ht="12.75">
      <c r="A8" s="17" t="s">
        <v>57</v>
      </c>
      <c r="B8" s="13">
        <v>21500</v>
      </c>
      <c r="C8" s="13">
        <v>21800</v>
      </c>
      <c r="D8" s="13">
        <v>21000</v>
      </c>
      <c r="E8" s="13">
        <v>21000</v>
      </c>
      <c r="F8" s="18" t="s">
        <v>25</v>
      </c>
      <c r="G8" s="13">
        <v>44071</v>
      </c>
      <c r="H8" s="13">
        <v>44071</v>
      </c>
      <c r="I8" s="13">
        <v>25000</v>
      </c>
      <c r="J8" s="13">
        <v>60000</v>
      </c>
      <c r="K8" s="35"/>
      <c r="L8" s="35"/>
    </row>
    <row r="9" spans="1:12" ht="12.75">
      <c r="A9" s="17" t="s">
        <v>58</v>
      </c>
      <c r="B9" s="19"/>
      <c r="C9" s="19"/>
      <c r="D9" s="19">
        <v>8252</v>
      </c>
      <c r="E9" s="19">
        <v>8252</v>
      </c>
      <c r="F9" s="18" t="s">
        <v>27</v>
      </c>
      <c r="G9" s="19">
        <v>19483</v>
      </c>
      <c r="H9" s="19">
        <v>19483</v>
      </c>
      <c r="I9" s="19">
        <v>54972</v>
      </c>
      <c r="J9" s="19">
        <v>80392</v>
      </c>
      <c r="K9" s="35"/>
      <c r="L9" s="35"/>
    </row>
    <row r="10" spans="1:12" ht="12.75">
      <c r="A10" s="17" t="s">
        <v>26</v>
      </c>
      <c r="B10" s="19">
        <v>65500</v>
      </c>
      <c r="C10" s="19">
        <v>65500</v>
      </c>
      <c r="D10" s="19">
        <v>209608</v>
      </c>
      <c r="E10" s="17">
        <v>241937</v>
      </c>
      <c r="F10" s="18" t="s">
        <v>29</v>
      </c>
      <c r="G10" s="19">
        <v>112782</v>
      </c>
      <c r="H10" s="19">
        <v>176726</v>
      </c>
      <c r="I10" s="19">
        <v>899673</v>
      </c>
      <c r="J10" s="19">
        <v>1137986</v>
      </c>
      <c r="K10" s="35"/>
      <c r="L10" s="35"/>
    </row>
    <row r="11" spans="1:12" ht="12.75">
      <c r="A11" s="43" t="s">
        <v>28</v>
      </c>
      <c r="B11" s="19">
        <v>0</v>
      </c>
      <c r="C11" s="19">
        <v>0</v>
      </c>
      <c r="D11" s="19">
        <v>0</v>
      </c>
      <c r="E11" s="19">
        <v>0</v>
      </c>
      <c r="F11" s="18" t="s">
        <v>31</v>
      </c>
      <c r="G11" s="19">
        <v>0</v>
      </c>
      <c r="H11" s="19">
        <v>9257</v>
      </c>
      <c r="I11" s="19">
        <v>38560</v>
      </c>
      <c r="J11" s="19">
        <v>54060</v>
      </c>
      <c r="K11" s="35"/>
      <c r="L11" s="35"/>
    </row>
    <row r="12" spans="1:12" ht="12.75">
      <c r="A12" s="17" t="s">
        <v>30</v>
      </c>
      <c r="B12" s="19">
        <v>0</v>
      </c>
      <c r="C12" s="19">
        <v>0</v>
      </c>
      <c r="D12" s="19">
        <v>706585</v>
      </c>
      <c r="E12" s="19">
        <v>711067</v>
      </c>
      <c r="F12" s="18" t="s">
        <v>33</v>
      </c>
      <c r="G12" s="19">
        <v>0</v>
      </c>
      <c r="H12" s="19">
        <v>0</v>
      </c>
      <c r="I12" s="19">
        <v>0</v>
      </c>
      <c r="J12" s="19">
        <v>0</v>
      </c>
      <c r="K12" s="35"/>
      <c r="L12" s="35"/>
    </row>
    <row r="13" spans="1:12" ht="12.75">
      <c r="A13" s="17" t="s">
        <v>32</v>
      </c>
      <c r="B13" s="19">
        <v>9678</v>
      </c>
      <c r="C13" s="19">
        <v>9678</v>
      </c>
      <c r="D13" s="19">
        <v>11400</v>
      </c>
      <c r="E13" s="19">
        <v>7905</v>
      </c>
      <c r="F13" s="18" t="s">
        <v>59</v>
      </c>
      <c r="G13" s="19">
        <v>0</v>
      </c>
      <c r="H13" s="19">
        <v>0</v>
      </c>
      <c r="I13" s="19">
        <v>0</v>
      </c>
      <c r="J13" s="19">
        <v>0</v>
      </c>
      <c r="K13" s="35"/>
      <c r="L13" s="35"/>
    </row>
    <row r="14" spans="1:12" ht="12.75">
      <c r="A14" s="17" t="s">
        <v>34</v>
      </c>
      <c r="B14" s="19">
        <v>0</v>
      </c>
      <c r="C14" s="19">
        <v>0</v>
      </c>
      <c r="D14" s="19">
        <v>0</v>
      </c>
      <c r="E14" s="19">
        <v>0</v>
      </c>
      <c r="F14" s="39" t="s">
        <v>37</v>
      </c>
      <c r="G14" s="19">
        <v>150</v>
      </c>
      <c r="H14" s="19">
        <v>150</v>
      </c>
      <c r="I14" s="19">
        <v>0</v>
      </c>
      <c r="J14" s="19">
        <v>0</v>
      </c>
      <c r="K14" s="35"/>
      <c r="L14" s="35"/>
    </row>
    <row r="15" spans="1:12" ht="12.75">
      <c r="A15" s="17" t="s">
        <v>36</v>
      </c>
      <c r="B15" s="19">
        <v>0</v>
      </c>
      <c r="C15" s="19">
        <v>0</v>
      </c>
      <c r="D15" s="19">
        <v>0</v>
      </c>
      <c r="E15" s="19">
        <v>0</v>
      </c>
      <c r="F15" s="39" t="s">
        <v>44</v>
      </c>
      <c r="G15" s="19">
        <v>243543</v>
      </c>
      <c r="H15" s="19">
        <v>243543</v>
      </c>
      <c r="I15" s="19">
        <v>7663</v>
      </c>
      <c r="J15" s="19">
        <v>7663</v>
      </c>
      <c r="K15" s="35"/>
      <c r="L15" s="35"/>
    </row>
    <row r="16" spans="1:12" ht="12.75">
      <c r="A16" s="17" t="s">
        <v>38</v>
      </c>
      <c r="B16" s="19">
        <v>0</v>
      </c>
      <c r="C16" s="19">
        <v>0</v>
      </c>
      <c r="D16" s="19">
        <v>380000</v>
      </c>
      <c r="E16" s="19">
        <v>486333</v>
      </c>
      <c r="F16" s="19" t="s">
        <v>45</v>
      </c>
      <c r="G16" s="19">
        <v>442200</v>
      </c>
      <c r="H16" s="19">
        <v>380200</v>
      </c>
      <c r="I16" s="19">
        <v>0</v>
      </c>
      <c r="J16" s="19">
        <v>0</v>
      </c>
      <c r="K16" s="35"/>
      <c r="L16" s="35"/>
    </row>
    <row r="17" spans="1:12" ht="12.75">
      <c r="A17" s="17" t="s">
        <v>40</v>
      </c>
      <c r="B17" s="19">
        <v>14252</v>
      </c>
      <c r="C17" s="19">
        <v>14252</v>
      </c>
      <c r="D17" s="19">
        <v>0</v>
      </c>
      <c r="E17" s="19">
        <v>29370</v>
      </c>
      <c r="F17" s="19" t="s">
        <v>60</v>
      </c>
      <c r="G17" s="19"/>
      <c r="H17" s="19"/>
      <c r="I17" s="19">
        <v>380000</v>
      </c>
      <c r="J17" s="19">
        <v>225000</v>
      </c>
      <c r="K17" s="35"/>
      <c r="L17" s="35"/>
    </row>
    <row r="18" spans="1:12" ht="12.75">
      <c r="A18" s="23" t="s">
        <v>42</v>
      </c>
      <c r="B18" s="38">
        <v>1000000</v>
      </c>
      <c r="C18" s="38">
        <v>1000000</v>
      </c>
      <c r="D18" s="38">
        <v>0</v>
      </c>
      <c r="E18" s="38">
        <v>0</v>
      </c>
      <c r="G18" s="38"/>
      <c r="H18" s="38"/>
      <c r="I18" s="38"/>
      <c r="J18" s="297"/>
      <c r="K18" s="35"/>
      <c r="L18" s="35"/>
    </row>
    <row r="19" spans="1:12" ht="12.75">
      <c r="A19" s="26" t="s">
        <v>46</v>
      </c>
      <c r="B19" s="26">
        <f>SUM(B8:B18)</f>
        <v>1110930</v>
      </c>
      <c r="C19" s="26">
        <f>SUM(C8:C18)</f>
        <v>1111230</v>
      </c>
      <c r="D19" s="26">
        <f>SUM(D8:D18)</f>
        <v>1336845</v>
      </c>
      <c r="E19" s="26">
        <f>SUM(E8:E18)</f>
        <v>1505864</v>
      </c>
      <c r="F19" s="26" t="s">
        <v>47</v>
      </c>
      <c r="G19" s="26">
        <f>SUM(G8:G18)</f>
        <v>862229</v>
      </c>
      <c r="H19" s="26">
        <f>SUM(H8:H18)</f>
        <v>873430</v>
      </c>
      <c r="I19" s="274">
        <f>SUM(I8:I18)</f>
        <v>1405868</v>
      </c>
      <c r="J19" s="771">
        <f>SUM(J8:J18)</f>
        <v>1565101</v>
      </c>
      <c r="K19" s="35"/>
      <c r="L19" s="35"/>
    </row>
    <row r="20" spans="1:12" ht="12.75">
      <c r="A20" s="26" t="s">
        <v>48</v>
      </c>
      <c r="B20" s="26">
        <f>B19-G19</f>
        <v>248701</v>
      </c>
      <c r="C20" s="26">
        <f>C19-H19</f>
        <v>237800</v>
      </c>
      <c r="D20" s="26">
        <f>I19-D19</f>
        <v>69023</v>
      </c>
      <c r="E20" s="26">
        <f>J19-E19</f>
        <v>59237</v>
      </c>
      <c r="K20" s="35"/>
      <c r="L20" s="35"/>
    </row>
    <row r="21" spans="1:12" ht="12.75">
      <c r="A21" s="44" t="s">
        <v>49</v>
      </c>
      <c r="B21" s="32"/>
      <c r="C21" s="32"/>
      <c r="D21" s="32"/>
      <c r="E21" s="32"/>
      <c r="K21" s="35"/>
      <c r="L21" s="35"/>
    </row>
    <row r="22" spans="11:12" ht="12.75">
      <c r="K22" s="35"/>
      <c r="L22" s="35"/>
    </row>
    <row r="23" spans="11:12" ht="12.75">
      <c r="K23" s="35"/>
      <c r="L23" s="35"/>
    </row>
    <row r="24" spans="1:12" ht="12.75">
      <c r="A24" s="4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2.75">
      <c r="A25" s="29"/>
      <c r="B25" s="29"/>
      <c r="C25" s="29"/>
      <c r="D25" s="29"/>
      <c r="E25" s="29"/>
      <c r="F25" s="29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">
    <mergeCell ref="H1:J1"/>
  </mergeCells>
  <printOptions/>
  <pageMargins left="0.7479166666666667" right="0.7479166666666667" top="1.93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9">
      <selection activeCell="B42" sqref="B42"/>
    </sheetView>
  </sheetViews>
  <sheetFormatPr defaultColWidth="9.00390625" defaultRowHeight="12.75"/>
  <cols>
    <col min="1" max="1" width="7.00390625" style="0" customWidth="1"/>
    <col min="2" max="2" width="32.625" style="0" customWidth="1"/>
    <col min="3" max="6" width="9.25390625" style="0" customWidth="1"/>
  </cols>
  <sheetData>
    <row r="1" spans="3:4" ht="12.75">
      <c r="C1" s="796" t="s">
        <v>61</v>
      </c>
      <c r="D1" s="796"/>
    </row>
    <row r="3" spans="1:6" ht="12.75">
      <c r="A3" s="798" t="s">
        <v>62</v>
      </c>
      <c r="B3" s="798"/>
      <c r="C3" s="798"/>
      <c r="D3" s="798"/>
      <c r="E3" s="798"/>
      <c r="F3" s="798"/>
    </row>
    <row r="4" spans="1:6" ht="12.75">
      <c r="A4" s="798" t="s">
        <v>63</v>
      </c>
      <c r="B4" s="798"/>
      <c r="C4" s="798"/>
      <c r="D4" s="798"/>
      <c r="E4" s="798"/>
      <c r="F4" s="798"/>
    </row>
    <row r="5" spans="1:6" ht="12.75">
      <c r="A5" s="798" t="s">
        <v>64</v>
      </c>
      <c r="B5" s="798"/>
      <c r="C5" s="798"/>
      <c r="D5" s="798"/>
      <c r="E5" s="798"/>
      <c r="F5" s="798"/>
    </row>
    <row r="7" spans="2:6" ht="26.25">
      <c r="B7" s="47" t="s">
        <v>65</v>
      </c>
      <c r="C7" s="48" t="s">
        <v>66</v>
      </c>
      <c r="D7" s="48" t="s">
        <v>67</v>
      </c>
      <c r="E7" s="48" t="s">
        <v>68</v>
      </c>
      <c r="F7" s="49" t="s">
        <v>69</v>
      </c>
    </row>
    <row r="8" spans="2:6" ht="12.75">
      <c r="B8" s="50" t="s">
        <v>70</v>
      </c>
      <c r="C8" s="51">
        <v>401463</v>
      </c>
      <c r="D8" s="11">
        <v>273382</v>
      </c>
      <c r="E8" s="51">
        <v>301200</v>
      </c>
      <c r="F8" s="52">
        <v>301900</v>
      </c>
    </row>
    <row r="9" spans="2:6" ht="12.75">
      <c r="B9" s="53" t="s">
        <v>71</v>
      </c>
      <c r="C9" s="54">
        <v>318004</v>
      </c>
      <c r="D9" s="54">
        <v>373003</v>
      </c>
      <c r="E9" s="54">
        <v>305200</v>
      </c>
      <c r="F9" s="55">
        <v>306400</v>
      </c>
    </row>
    <row r="10" spans="2:6" ht="12.75">
      <c r="B10" s="53" t="s">
        <v>72</v>
      </c>
      <c r="C10" s="54">
        <v>715630</v>
      </c>
      <c r="D10" s="54">
        <v>610737</v>
      </c>
      <c r="E10" s="54">
        <v>726500</v>
      </c>
      <c r="F10" s="55">
        <v>728300</v>
      </c>
    </row>
    <row r="11" spans="2:6" ht="12.75">
      <c r="B11" s="53" t="s">
        <v>73</v>
      </c>
      <c r="C11" s="54">
        <v>0</v>
      </c>
      <c r="D11" s="54">
        <v>470</v>
      </c>
      <c r="E11" s="54">
        <v>19700</v>
      </c>
      <c r="F11" s="55">
        <v>19900</v>
      </c>
    </row>
    <row r="12" spans="2:6" ht="12.75">
      <c r="B12" s="53" t="s">
        <v>74</v>
      </c>
      <c r="C12" s="54">
        <v>541008</v>
      </c>
      <c r="D12" s="54">
        <v>563617</v>
      </c>
      <c r="E12" s="54">
        <v>490500</v>
      </c>
      <c r="F12" s="55">
        <v>493600</v>
      </c>
    </row>
    <row r="13" spans="2:6" ht="12.75">
      <c r="B13" s="53" t="s">
        <v>75</v>
      </c>
      <c r="C13" s="54">
        <v>650</v>
      </c>
      <c r="D13" s="54">
        <v>650</v>
      </c>
      <c r="E13" s="54">
        <v>400</v>
      </c>
      <c r="F13" s="55">
        <v>450</v>
      </c>
    </row>
    <row r="14" spans="2:6" ht="12.75">
      <c r="B14" s="53" t="s">
        <v>76</v>
      </c>
      <c r="C14" s="54">
        <v>54280</v>
      </c>
      <c r="D14" s="54">
        <v>54280</v>
      </c>
      <c r="E14" s="54">
        <v>49000</v>
      </c>
      <c r="F14" s="55">
        <v>48000</v>
      </c>
    </row>
    <row r="15" spans="2:6" ht="12.75">
      <c r="B15" s="56" t="s">
        <v>77</v>
      </c>
      <c r="C15" s="57">
        <v>4231</v>
      </c>
      <c r="D15" s="57">
        <v>23109</v>
      </c>
      <c r="E15" s="57">
        <v>1000</v>
      </c>
      <c r="F15" s="58">
        <v>1500</v>
      </c>
    </row>
    <row r="16" spans="2:6" ht="12.75">
      <c r="B16" s="59" t="s">
        <v>78</v>
      </c>
      <c r="C16" s="60">
        <f>SUM(C8:C15)</f>
        <v>2035266</v>
      </c>
      <c r="D16" s="60">
        <f>SUM(D8:D15)</f>
        <v>1899248</v>
      </c>
      <c r="E16" s="60">
        <f>SUM(E8:E15)</f>
        <v>1893500</v>
      </c>
      <c r="F16" s="61">
        <f>SUM(F8:F15)</f>
        <v>1900050</v>
      </c>
    </row>
    <row r="17" spans="2:6" ht="12.75">
      <c r="B17" s="50" t="s">
        <v>79</v>
      </c>
      <c r="C17" s="51">
        <v>882678</v>
      </c>
      <c r="D17" s="51">
        <v>751133</v>
      </c>
      <c r="E17" s="51">
        <v>874700</v>
      </c>
      <c r="F17" s="52">
        <v>887500</v>
      </c>
    </row>
    <row r="18" spans="2:6" ht="12.75">
      <c r="B18" s="53" t="s">
        <v>80</v>
      </c>
      <c r="C18" s="54">
        <v>279246</v>
      </c>
      <c r="D18" s="54">
        <v>234392</v>
      </c>
      <c r="E18" s="54">
        <v>273510</v>
      </c>
      <c r="F18" s="55">
        <v>274400</v>
      </c>
    </row>
    <row r="19" spans="2:6" ht="12.75">
      <c r="B19" s="53" t="s">
        <v>81</v>
      </c>
      <c r="C19" s="54">
        <v>642938</v>
      </c>
      <c r="D19" s="54">
        <v>615855</v>
      </c>
      <c r="E19" s="54">
        <v>568300</v>
      </c>
      <c r="F19" s="55">
        <v>569780</v>
      </c>
    </row>
    <row r="20" spans="2:6" ht="12.75">
      <c r="B20" s="53" t="s">
        <v>82</v>
      </c>
      <c r="C20" s="54">
        <v>24685</v>
      </c>
      <c r="D20" s="54">
        <v>24854</v>
      </c>
      <c r="E20" s="54">
        <v>14770</v>
      </c>
      <c r="F20" s="55">
        <v>15510</v>
      </c>
    </row>
    <row r="21" spans="2:6" ht="12.75">
      <c r="B21" s="53" t="s">
        <v>83</v>
      </c>
      <c r="C21" s="54">
        <v>20000</v>
      </c>
      <c r="D21" s="54">
        <v>82752</v>
      </c>
      <c r="E21" s="54">
        <v>12120</v>
      </c>
      <c r="F21" s="55">
        <v>17160</v>
      </c>
    </row>
    <row r="22" spans="2:6" ht="12.75">
      <c r="B22" s="53" t="s">
        <v>84</v>
      </c>
      <c r="C22" s="54">
        <v>34710</v>
      </c>
      <c r="D22" s="54">
        <v>42893</v>
      </c>
      <c r="E22" s="54">
        <v>24900</v>
      </c>
      <c r="F22" s="55">
        <v>25600</v>
      </c>
    </row>
    <row r="23" spans="2:6" ht="12.75">
      <c r="B23" s="53" t="s">
        <v>85</v>
      </c>
      <c r="C23" s="54">
        <v>0</v>
      </c>
      <c r="D23" s="54">
        <v>0</v>
      </c>
      <c r="E23" s="54">
        <v>500</v>
      </c>
      <c r="F23" s="55">
        <v>500</v>
      </c>
    </row>
    <row r="24" spans="2:6" ht="12.75">
      <c r="B24" s="53" t="s">
        <v>86</v>
      </c>
      <c r="C24" s="54">
        <v>0</v>
      </c>
      <c r="D24" s="54">
        <v>0</v>
      </c>
      <c r="E24" s="54">
        <v>49000</v>
      </c>
      <c r="F24" s="55">
        <v>48000</v>
      </c>
    </row>
    <row r="25" spans="2:6" ht="12.75">
      <c r="B25" s="53" t="s">
        <v>87</v>
      </c>
      <c r="C25" s="54">
        <v>8350</v>
      </c>
      <c r="D25" s="54">
        <v>8350</v>
      </c>
      <c r="E25" s="54">
        <v>9000</v>
      </c>
      <c r="F25" s="55">
        <v>9200</v>
      </c>
    </row>
    <row r="26" spans="2:6" ht="12.75">
      <c r="B26" s="56" t="s">
        <v>88</v>
      </c>
      <c r="C26" s="57">
        <v>44384</v>
      </c>
      <c r="D26" s="57">
        <v>50530</v>
      </c>
      <c r="E26" s="57">
        <v>1000</v>
      </c>
      <c r="F26" s="58">
        <v>1000</v>
      </c>
    </row>
    <row r="27" spans="2:6" ht="12.75">
      <c r="B27" s="59" t="s">
        <v>89</v>
      </c>
      <c r="C27" s="60">
        <f>SUM(C17:C26)</f>
        <v>1936991</v>
      </c>
      <c r="D27" s="60">
        <f>SUM(D17:D26)</f>
        <v>1810759</v>
      </c>
      <c r="E27" s="60">
        <f>SUM(E17:E26)</f>
        <v>1827800</v>
      </c>
      <c r="F27" s="61">
        <f>SUM(F17:F26)</f>
        <v>1848650</v>
      </c>
    </row>
    <row r="28" spans="2:6" ht="12.75">
      <c r="B28" s="50" t="s">
        <v>90</v>
      </c>
      <c r="C28" s="51">
        <v>209608</v>
      </c>
      <c r="D28" s="17">
        <v>241937</v>
      </c>
      <c r="E28" s="51">
        <v>12000</v>
      </c>
      <c r="F28" s="52">
        <v>13700</v>
      </c>
    </row>
    <row r="29" spans="2:6" ht="12.75">
      <c r="B29" s="62" t="s">
        <v>91</v>
      </c>
      <c r="C29" s="63">
        <v>0</v>
      </c>
      <c r="D29" s="63">
        <v>0</v>
      </c>
      <c r="E29" s="63">
        <v>22000</v>
      </c>
      <c r="F29" s="64">
        <v>24000</v>
      </c>
    </row>
    <row r="30" spans="2:6" ht="12.75">
      <c r="B30" s="53" t="s">
        <v>92</v>
      </c>
      <c r="C30" s="54">
        <v>0</v>
      </c>
      <c r="D30" s="54">
        <v>29370</v>
      </c>
      <c r="E30" s="54">
        <v>17000</v>
      </c>
      <c r="F30" s="55">
        <v>11000</v>
      </c>
    </row>
    <row r="31" spans="2:6" ht="12.75">
      <c r="B31" s="53" t="s">
        <v>93</v>
      </c>
      <c r="C31" s="54">
        <v>706585</v>
      </c>
      <c r="D31" s="54">
        <v>711067</v>
      </c>
      <c r="E31" s="54">
        <v>0</v>
      </c>
      <c r="F31" s="55">
        <v>0</v>
      </c>
    </row>
    <row r="32" spans="2:6" ht="12.75">
      <c r="B32" s="53" t="s">
        <v>94</v>
      </c>
      <c r="C32" s="54">
        <v>11400</v>
      </c>
      <c r="D32" s="54">
        <v>7905</v>
      </c>
      <c r="E32" s="54">
        <v>0</v>
      </c>
      <c r="F32" s="55">
        <v>0</v>
      </c>
    </row>
    <row r="33" spans="2:6" ht="12.75">
      <c r="B33" s="53" t="s">
        <v>95</v>
      </c>
      <c r="C33" s="54">
        <v>0</v>
      </c>
      <c r="D33" s="54">
        <v>0</v>
      </c>
      <c r="E33" s="54">
        <v>0</v>
      </c>
      <c r="F33" s="55">
        <v>0</v>
      </c>
    </row>
    <row r="34" spans="2:6" ht="12.75">
      <c r="B34" s="53" t="s">
        <v>77</v>
      </c>
      <c r="C34" s="54">
        <v>380000</v>
      </c>
      <c r="D34" s="54">
        <v>486333</v>
      </c>
      <c r="E34" s="54">
        <v>0</v>
      </c>
      <c r="F34" s="55">
        <v>0</v>
      </c>
    </row>
    <row r="35" spans="2:6" ht="12.75">
      <c r="B35" s="53" t="s">
        <v>42</v>
      </c>
      <c r="C35" s="54">
        <v>0</v>
      </c>
      <c r="D35" s="54">
        <v>0</v>
      </c>
      <c r="E35" s="54">
        <v>0</v>
      </c>
      <c r="F35" s="55">
        <v>0</v>
      </c>
    </row>
    <row r="36" spans="2:6" ht="12.75">
      <c r="B36" s="59" t="s">
        <v>96</v>
      </c>
      <c r="C36" s="60">
        <f>SUM(C28:C35)</f>
        <v>1307593</v>
      </c>
      <c r="D36" s="60">
        <f>SUM(D28:D35)</f>
        <v>1476612</v>
      </c>
      <c r="E36" s="60">
        <f>SUM(E28:E35)</f>
        <v>51000</v>
      </c>
      <c r="F36" s="60">
        <f>SUM(F28:F35)</f>
        <v>48700</v>
      </c>
    </row>
    <row r="37" spans="2:6" ht="12.75">
      <c r="B37" s="50" t="s">
        <v>29</v>
      </c>
      <c r="C37" s="51">
        <v>899673</v>
      </c>
      <c r="D37" s="51">
        <v>1137986</v>
      </c>
      <c r="E37" s="51">
        <v>55000</v>
      </c>
      <c r="F37" s="52">
        <v>30000</v>
      </c>
    </row>
    <row r="38" spans="2:6" ht="12.75">
      <c r="B38" s="62" t="s">
        <v>27</v>
      </c>
      <c r="C38" s="63">
        <v>54972</v>
      </c>
      <c r="D38" s="63">
        <v>80392</v>
      </c>
      <c r="E38" s="63">
        <v>12000</v>
      </c>
      <c r="F38" s="64">
        <v>18000</v>
      </c>
    </row>
    <row r="39" spans="2:6" ht="12.75">
      <c r="B39" s="62" t="s">
        <v>97</v>
      </c>
      <c r="C39" s="63">
        <v>38560</v>
      </c>
      <c r="D39" s="63">
        <v>54060</v>
      </c>
      <c r="E39" s="63"/>
      <c r="F39" s="64">
        <v>0</v>
      </c>
    </row>
    <row r="40" spans="2:6" ht="12.75">
      <c r="B40" s="62" t="s">
        <v>98</v>
      </c>
      <c r="C40" s="63">
        <v>0</v>
      </c>
      <c r="D40" s="63">
        <v>0</v>
      </c>
      <c r="E40" s="63"/>
      <c r="F40" s="64"/>
    </row>
    <row r="41" spans="2:6" ht="12.75">
      <c r="B41" s="62" t="s">
        <v>37</v>
      </c>
      <c r="C41" s="63">
        <v>0</v>
      </c>
      <c r="D41" s="63">
        <v>0</v>
      </c>
      <c r="E41" s="63"/>
      <c r="F41" s="64"/>
    </row>
    <row r="42" spans="2:6" ht="12.75">
      <c r="B42" s="62" t="s">
        <v>99</v>
      </c>
      <c r="C42" s="63">
        <v>0</v>
      </c>
      <c r="D42" s="63">
        <v>0</v>
      </c>
      <c r="E42" s="63"/>
      <c r="F42" s="64"/>
    </row>
    <row r="43" spans="2:6" ht="12.75">
      <c r="B43" s="62" t="s">
        <v>100</v>
      </c>
      <c r="C43" s="63">
        <v>380000</v>
      </c>
      <c r="D43" s="63">
        <v>225000</v>
      </c>
      <c r="E43" s="63"/>
      <c r="F43" s="64"/>
    </row>
    <row r="44" spans="2:6" ht="12.75">
      <c r="B44" s="53" t="s">
        <v>101</v>
      </c>
      <c r="C44" s="54">
        <v>7663</v>
      </c>
      <c r="D44" s="54">
        <v>7663</v>
      </c>
      <c r="E44" s="54"/>
      <c r="F44" s="55"/>
    </row>
    <row r="45" spans="2:6" ht="12.75">
      <c r="B45" s="56" t="s">
        <v>102</v>
      </c>
      <c r="C45" s="57">
        <v>25000</v>
      </c>
      <c r="D45" s="57">
        <v>60000</v>
      </c>
      <c r="E45" s="57">
        <v>49700</v>
      </c>
      <c r="F45" s="58">
        <v>52100</v>
      </c>
    </row>
    <row r="46" spans="2:6" ht="12.75">
      <c r="B46" s="59" t="s">
        <v>103</v>
      </c>
      <c r="C46" s="60">
        <f>SUM(C37:C45)</f>
        <v>1405868</v>
      </c>
      <c r="D46" s="60">
        <f>SUM(D37:D45)</f>
        <v>1565101</v>
      </c>
      <c r="E46" s="60">
        <f>SUM(E37:E45)</f>
        <v>116700</v>
      </c>
      <c r="F46" s="61">
        <f>SUM(F37:F45)</f>
        <v>100100</v>
      </c>
    </row>
    <row r="47" spans="2:6" ht="12.75">
      <c r="B47" s="65" t="s">
        <v>104</v>
      </c>
      <c r="C47" s="66">
        <f>C16+C36</f>
        <v>3342859</v>
      </c>
      <c r="D47" s="66">
        <f>D16+D36</f>
        <v>3375860</v>
      </c>
      <c r="E47" s="66">
        <f>E16+E36</f>
        <v>1944500</v>
      </c>
      <c r="F47" s="67">
        <f>F16+F36</f>
        <v>1948750</v>
      </c>
    </row>
    <row r="48" spans="2:6" ht="12.75">
      <c r="B48" s="65" t="s">
        <v>105</v>
      </c>
      <c r="C48" s="66">
        <f>C27+C46</f>
        <v>3342859</v>
      </c>
      <c r="D48" s="66">
        <f>D27+D46</f>
        <v>3375860</v>
      </c>
      <c r="E48" s="66">
        <f>E27+E46</f>
        <v>1944500</v>
      </c>
      <c r="F48" s="67">
        <f>F27+F46</f>
        <v>1948750</v>
      </c>
    </row>
  </sheetData>
  <mergeCells count="4">
    <mergeCell ref="C1:D1"/>
    <mergeCell ref="A3:F3"/>
    <mergeCell ref="A4:F4"/>
    <mergeCell ref="A5:F5"/>
  </mergeCells>
  <printOptions/>
  <pageMargins left="0.65" right="1.270138888888889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9"/>
  <sheetViews>
    <sheetView workbookViewId="0" topLeftCell="AG54">
      <pane xSplit="11025" topLeftCell="A33" activePane="topLeft" state="split"/>
      <selection pane="topLeft" activeCell="AL52" sqref="AL52"/>
      <selection pane="topRight" activeCell="B52" sqref="A52:B53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 t="s">
        <v>106</v>
      </c>
      <c r="AB1" s="28"/>
      <c r="AC1" s="28"/>
      <c r="AD1" s="28"/>
      <c r="AE1" s="28"/>
      <c r="AF1" s="28"/>
      <c r="AG1" s="28"/>
      <c r="AH1" s="28"/>
    </row>
    <row r="2" spans="2:34" ht="12.75">
      <c r="B2" s="798" t="s">
        <v>107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68"/>
      <c r="AC2" s="28"/>
      <c r="AD2" s="28"/>
      <c r="AE2" s="28"/>
      <c r="AF2" s="28"/>
      <c r="AG2" s="28"/>
      <c r="AH2" s="28"/>
    </row>
    <row r="3" spans="2:3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108</v>
      </c>
      <c r="AD3" s="28"/>
      <c r="AE3" s="28"/>
      <c r="AF3" s="28"/>
      <c r="AG3" s="28"/>
      <c r="AH3" s="28"/>
    </row>
    <row r="4" spans="2:34" ht="13.5" thickBot="1">
      <c r="B4" s="28"/>
      <c r="C4" s="69" t="s">
        <v>109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  <c r="AD4" s="70"/>
      <c r="AE4" s="70"/>
      <c r="AF4" s="28"/>
      <c r="AG4" s="28"/>
      <c r="AH4" s="28"/>
    </row>
    <row r="5" spans="1:46" ht="38.25" customHeight="1" thickBot="1">
      <c r="A5" s="781" t="s">
        <v>110</v>
      </c>
      <c r="B5" s="71" t="s">
        <v>111</v>
      </c>
      <c r="C5" s="782" t="s">
        <v>112</v>
      </c>
      <c r="D5" s="782"/>
      <c r="E5" s="782"/>
      <c r="F5" s="782"/>
      <c r="G5" s="782" t="s">
        <v>113</v>
      </c>
      <c r="H5" s="782"/>
      <c r="I5" s="782"/>
      <c r="J5" s="782"/>
      <c r="K5" s="777" t="s">
        <v>114</v>
      </c>
      <c r="L5" s="777"/>
      <c r="M5" s="777"/>
      <c r="N5" s="777"/>
      <c r="O5" s="777" t="s">
        <v>115</v>
      </c>
      <c r="P5" s="777"/>
      <c r="Q5" s="777"/>
      <c r="R5" s="777"/>
      <c r="S5" s="783" t="s">
        <v>116</v>
      </c>
      <c r="T5" s="783"/>
      <c r="U5" s="783"/>
      <c r="V5" s="783"/>
      <c r="W5" s="784" t="s">
        <v>117</v>
      </c>
      <c r="X5" s="784"/>
      <c r="Y5" s="784"/>
      <c r="Z5" s="784"/>
      <c r="AA5" s="784" t="s">
        <v>118</v>
      </c>
      <c r="AB5" s="784"/>
      <c r="AC5" s="784"/>
      <c r="AD5" s="784"/>
      <c r="AE5" s="799" t="s">
        <v>119</v>
      </c>
      <c r="AF5" s="799"/>
      <c r="AG5" s="799"/>
      <c r="AH5" s="799"/>
      <c r="AI5" s="777" t="s">
        <v>120</v>
      </c>
      <c r="AJ5" s="777"/>
      <c r="AK5" s="777"/>
      <c r="AL5" s="777"/>
      <c r="AM5" s="778" t="s">
        <v>121</v>
      </c>
      <c r="AN5" s="778"/>
      <c r="AO5" s="778"/>
      <c r="AP5" s="778"/>
      <c r="AQ5" s="779" t="s">
        <v>122</v>
      </c>
      <c r="AR5" s="780"/>
      <c r="AS5" s="779"/>
      <c r="AT5" s="780"/>
    </row>
    <row r="6" spans="1:46" ht="23.25" thickBot="1">
      <c r="A6" s="781"/>
      <c r="B6" s="72"/>
      <c r="C6" s="73" t="s">
        <v>123</v>
      </c>
      <c r="D6" s="73" t="s">
        <v>124</v>
      </c>
      <c r="E6" s="73" t="s">
        <v>125</v>
      </c>
      <c r="F6" s="73" t="s">
        <v>126</v>
      </c>
      <c r="G6" s="73" t="s">
        <v>123</v>
      </c>
      <c r="H6" s="73" t="s">
        <v>124</v>
      </c>
      <c r="I6" s="73" t="s">
        <v>125</v>
      </c>
      <c r="J6" s="73" t="s">
        <v>126</v>
      </c>
      <c r="K6" s="73" t="s">
        <v>123</v>
      </c>
      <c r="L6" s="73" t="s">
        <v>124</v>
      </c>
      <c r="M6" s="73" t="s">
        <v>125</v>
      </c>
      <c r="N6" s="73" t="s">
        <v>126</v>
      </c>
      <c r="O6" s="73" t="s">
        <v>123</v>
      </c>
      <c r="P6" s="73" t="s">
        <v>124</v>
      </c>
      <c r="Q6" s="73" t="s">
        <v>125</v>
      </c>
      <c r="R6" s="73" t="s">
        <v>126</v>
      </c>
      <c r="S6" s="73" t="s">
        <v>123</v>
      </c>
      <c r="T6" s="73" t="s">
        <v>124</v>
      </c>
      <c r="U6" s="73" t="s">
        <v>125</v>
      </c>
      <c r="V6" s="73" t="s">
        <v>126</v>
      </c>
      <c r="W6" s="73" t="s">
        <v>123</v>
      </c>
      <c r="X6" s="73" t="s">
        <v>124</v>
      </c>
      <c r="Y6" s="73" t="s">
        <v>125</v>
      </c>
      <c r="Z6" s="73" t="s">
        <v>126</v>
      </c>
      <c r="AA6" s="73" t="s">
        <v>123</v>
      </c>
      <c r="AB6" s="73" t="s">
        <v>124</v>
      </c>
      <c r="AC6" s="73" t="s">
        <v>125</v>
      </c>
      <c r="AD6" s="73" t="s">
        <v>126</v>
      </c>
      <c r="AE6" s="73" t="s">
        <v>123</v>
      </c>
      <c r="AF6" s="73" t="s">
        <v>124</v>
      </c>
      <c r="AG6" s="73" t="s">
        <v>125</v>
      </c>
      <c r="AH6" s="73" t="s">
        <v>126</v>
      </c>
      <c r="AI6" s="74" t="s">
        <v>123</v>
      </c>
      <c r="AJ6" s="74" t="s">
        <v>124</v>
      </c>
      <c r="AK6" s="74" t="s">
        <v>125</v>
      </c>
      <c r="AL6" s="74" t="s">
        <v>126</v>
      </c>
      <c r="AM6" s="74" t="s">
        <v>123</v>
      </c>
      <c r="AN6" s="74" t="s">
        <v>124</v>
      </c>
      <c r="AO6" s="74" t="s">
        <v>125</v>
      </c>
      <c r="AP6" s="185" t="s">
        <v>126</v>
      </c>
      <c r="AQ6" s="702" t="s">
        <v>123</v>
      </c>
      <c r="AR6" s="714" t="s">
        <v>124</v>
      </c>
      <c r="AS6" s="702" t="s">
        <v>125</v>
      </c>
      <c r="AT6" s="699" t="s">
        <v>126</v>
      </c>
    </row>
    <row r="7" spans="1:46" ht="12.75">
      <c r="A7" s="75"/>
      <c r="B7" s="76"/>
      <c r="C7" s="77"/>
      <c r="D7" s="77"/>
      <c r="E7" s="77"/>
      <c r="F7" s="77"/>
      <c r="G7" s="78"/>
      <c r="H7" s="77"/>
      <c r="I7" s="77"/>
      <c r="J7" s="77"/>
      <c r="K7" s="78"/>
      <c r="L7" s="77"/>
      <c r="M7" s="77"/>
      <c r="N7" s="77"/>
      <c r="O7" s="78"/>
      <c r="P7" s="77"/>
      <c r="Q7" s="77"/>
      <c r="R7" s="77"/>
      <c r="S7" s="78"/>
      <c r="T7" s="79"/>
      <c r="U7" s="77"/>
      <c r="V7" s="80"/>
      <c r="W7" s="81"/>
      <c r="X7" s="82"/>
      <c r="Y7" s="82"/>
      <c r="Z7" s="83"/>
      <c r="AA7" s="84"/>
      <c r="AB7" s="77"/>
      <c r="AC7" s="77"/>
      <c r="AD7" s="77"/>
      <c r="AE7" s="78"/>
      <c r="AF7" s="77"/>
      <c r="AG7" s="77"/>
      <c r="AH7" s="77"/>
      <c r="AI7" s="77"/>
      <c r="AJ7" s="77"/>
      <c r="AK7" s="77"/>
      <c r="AL7" s="77"/>
      <c r="AM7" s="78"/>
      <c r="AN7" s="77"/>
      <c r="AO7" s="77"/>
      <c r="AP7" s="80"/>
      <c r="AQ7" s="703"/>
      <c r="AR7" s="80"/>
      <c r="AS7" s="723"/>
      <c r="AT7" s="700"/>
    </row>
    <row r="8" spans="1:46" ht="12.75">
      <c r="A8" s="85" t="s">
        <v>127</v>
      </c>
      <c r="B8" s="86" t="s">
        <v>128</v>
      </c>
      <c r="C8" s="87">
        <v>205930</v>
      </c>
      <c r="D8" s="87">
        <v>211543</v>
      </c>
      <c r="E8" s="87">
        <v>223085</v>
      </c>
      <c r="F8" s="87">
        <v>220035</v>
      </c>
      <c r="G8" s="87">
        <v>66620</v>
      </c>
      <c r="H8" s="87">
        <v>68416</v>
      </c>
      <c r="I8" s="87">
        <v>72457</v>
      </c>
      <c r="J8" s="87">
        <v>71407</v>
      </c>
      <c r="K8" s="87">
        <v>193086</v>
      </c>
      <c r="L8" s="87">
        <v>223788</v>
      </c>
      <c r="M8" s="87">
        <v>252732</v>
      </c>
      <c r="N8" s="88">
        <v>285350</v>
      </c>
      <c r="O8" s="88"/>
      <c r="P8" s="88">
        <v>1046</v>
      </c>
      <c r="Q8" s="88"/>
      <c r="R8" s="88">
        <v>2205</v>
      </c>
      <c r="S8" s="88"/>
      <c r="T8" s="89"/>
      <c r="U8" s="88"/>
      <c r="V8" s="90"/>
      <c r="W8" s="91">
        <f>C8+G8+K8+O8+S8</f>
        <v>465636</v>
      </c>
      <c r="X8" s="92">
        <f>D8+H8+L8+P8+T8</f>
        <v>504793</v>
      </c>
      <c r="Y8" s="92">
        <f>E8+I8+M8+Q8+U8</f>
        <v>548274</v>
      </c>
      <c r="Z8" s="92">
        <f>F8+J8+N8+R8+V8</f>
        <v>578997</v>
      </c>
      <c r="AA8" s="88"/>
      <c r="AB8" s="88">
        <v>10000</v>
      </c>
      <c r="AC8" s="88"/>
      <c r="AD8" s="88">
        <v>4244</v>
      </c>
      <c r="AE8" s="88"/>
      <c r="AF8" s="88"/>
      <c r="AG8" s="88"/>
      <c r="AH8" s="88"/>
      <c r="AI8" s="88"/>
      <c r="AJ8" s="88"/>
      <c r="AK8" s="88"/>
      <c r="AL8" s="88"/>
      <c r="AM8" s="87"/>
      <c r="AN8" s="87"/>
      <c r="AO8" s="87"/>
      <c r="AP8" s="93"/>
      <c r="AQ8" s="704">
        <f>W8+AM8+AA8+AE8</f>
        <v>465636</v>
      </c>
      <c r="AR8" s="715">
        <f>X8+AN8+AB8+AF8</f>
        <v>514793</v>
      </c>
      <c r="AS8" s="708">
        <f>Y8+AO8+AC8+AG8</f>
        <v>548274</v>
      </c>
      <c r="AT8" s="94">
        <f>Z8+AD8+AH8+AL8+AP8</f>
        <v>583241</v>
      </c>
    </row>
    <row r="9" spans="1:46" ht="13.5" thickBot="1">
      <c r="A9" s="95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8"/>
      <c r="P9" s="98"/>
      <c r="Q9" s="98"/>
      <c r="R9" s="98"/>
      <c r="S9" s="98"/>
      <c r="T9" s="99"/>
      <c r="U9" s="98"/>
      <c r="V9" s="100"/>
      <c r="W9" s="101"/>
      <c r="X9" s="102"/>
      <c r="Y9" s="102"/>
      <c r="Z9" s="103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7"/>
      <c r="AN9" s="104"/>
      <c r="AO9" s="97"/>
      <c r="AP9" s="105"/>
      <c r="AQ9" s="705"/>
      <c r="AR9" s="716"/>
      <c r="AS9" s="705"/>
      <c r="AT9" s="106"/>
    </row>
    <row r="10" spans="1:46" ht="23.25" thickBot="1">
      <c r="A10" s="107"/>
      <c r="B10" s="108" t="s">
        <v>129</v>
      </c>
      <c r="C10" s="109">
        <f aca="true" t="shared" si="0" ref="C10:AT10">SUM(C8:C9)</f>
        <v>205930</v>
      </c>
      <c r="D10" s="109">
        <f t="shared" si="0"/>
        <v>211543</v>
      </c>
      <c r="E10" s="109">
        <f t="shared" si="0"/>
        <v>223085</v>
      </c>
      <c r="F10" s="109">
        <f t="shared" si="0"/>
        <v>220035</v>
      </c>
      <c r="G10" s="109">
        <f t="shared" si="0"/>
        <v>66620</v>
      </c>
      <c r="H10" s="109">
        <f t="shared" si="0"/>
        <v>68416</v>
      </c>
      <c r="I10" s="109">
        <f t="shared" si="0"/>
        <v>72457</v>
      </c>
      <c r="J10" s="109">
        <f t="shared" si="0"/>
        <v>71407</v>
      </c>
      <c r="K10" s="109">
        <f t="shared" si="0"/>
        <v>193086</v>
      </c>
      <c r="L10" s="109">
        <f t="shared" si="0"/>
        <v>223788</v>
      </c>
      <c r="M10" s="109">
        <f t="shared" si="0"/>
        <v>252732</v>
      </c>
      <c r="N10" s="109">
        <f t="shared" si="0"/>
        <v>285350</v>
      </c>
      <c r="O10" s="109">
        <f t="shared" si="0"/>
        <v>0</v>
      </c>
      <c r="P10" s="109">
        <f t="shared" si="0"/>
        <v>1046</v>
      </c>
      <c r="Q10" s="109">
        <f t="shared" si="0"/>
        <v>0</v>
      </c>
      <c r="R10" s="109">
        <f t="shared" si="0"/>
        <v>2205</v>
      </c>
      <c r="S10" s="109">
        <f t="shared" si="0"/>
        <v>0</v>
      </c>
      <c r="T10" s="110">
        <f t="shared" si="0"/>
        <v>0</v>
      </c>
      <c r="U10" s="109">
        <f t="shared" si="0"/>
        <v>0</v>
      </c>
      <c r="V10" s="111">
        <f t="shared" si="0"/>
        <v>0</v>
      </c>
      <c r="W10" s="112">
        <f t="shared" si="0"/>
        <v>465636</v>
      </c>
      <c r="X10" s="113">
        <f t="shared" si="0"/>
        <v>504793</v>
      </c>
      <c r="Y10" s="113">
        <f t="shared" si="0"/>
        <v>548274</v>
      </c>
      <c r="Z10" s="113">
        <f t="shared" si="0"/>
        <v>578997</v>
      </c>
      <c r="AA10" s="109">
        <f t="shared" si="0"/>
        <v>0</v>
      </c>
      <c r="AB10" s="109">
        <f t="shared" si="0"/>
        <v>10000</v>
      </c>
      <c r="AC10" s="109">
        <f t="shared" si="0"/>
        <v>0</v>
      </c>
      <c r="AD10" s="109">
        <f t="shared" si="0"/>
        <v>4244</v>
      </c>
      <c r="AE10" s="109">
        <f t="shared" si="0"/>
        <v>0</v>
      </c>
      <c r="AF10" s="109">
        <f t="shared" si="0"/>
        <v>0</v>
      </c>
      <c r="AG10" s="109">
        <f t="shared" si="0"/>
        <v>0</v>
      </c>
      <c r="AH10" s="109">
        <f t="shared" si="0"/>
        <v>0</v>
      </c>
      <c r="AI10" s="109">
        <f t="shared" si="0"/>
        <v>0</v>
      </c>
      <c r="AJ10" s="109">
        <f t="shared" si="0"/>
        <v>0</v>
      </c>
      <c r="AK10" s="109">
        <f t="shared" si="0"/>
        <v>0</v>
      </c>
      <c r="AL10" s="109">
        <f t="shared" si="0"/>
        <v>0</v>
      </c>
      <c r="AM10" s="109">
        <f t="shared" si="0"/>
        <v>0</v>
      </c>
      <c r="AN10" s="110">
        <f t="shared" si="0"/>
        <v>0</v>
      </c>
      <c r="AO10" s="109">
        <f t="shared" si="0"/>
        <v>0</v>
      </c>
      <c r="AP10" s="111">
        <f t="shared" si="0"/>
        <v>0</v>
      </c>
      <c r="AQ10" s="706">
        <f>SUM(AQ8:AQ9)</f>
        <v>465636</v>
      </c>
      <c r="AR10" s="111">
        <f t="shared" si="0"/>
        <v>514793</v>
      </c>
      <c r="AS10" s="706">
        <f t="shared" si="0"/>
        <v>548274</v>
      </c>
      <c r="AT10" s="114">
        <f t="shared" si="0"/>
        <v>583241</v>
      </c>
    </row>
    <row r="11" spans="1:46" ht="12.75">
      <c r="A11" s="115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  <c r="T11" s="119"/>
      <c r="U11" s="117"/>
      <c r="V11" s="120"/>
      <c r="W11" s="121"/>
      <c r="X11" s="122"/>
      <c r="Y11" s="122"/>
      <c r="Z11" s="119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8"/>
      <c r="AN11" s="77"/>
      <c r="AO11" s="117"/>
      <c r="AP11" s="120"/>
      <c r="AQ11" s="707"/>
      <c r="AR11" s="120"/>
      <c r="AS11" s="724"/>
      <c r="AT11" s="123"/>
    </row>
    <row r="12" spans="1:46" ht="12.75">
      <c r="A12" s="85" t="s">
        <v>130</v>
      </c>
      <c r="B12" s="124" t="s">
        <v>131</v>
      </c>
      <c r="C12" s="88">
        <v>48373</v>
      </c>
      <c r="D12" s="88">
        <v>48156</v>
      </c>
      <c r="E12" s="88">
        <v>48876</v>
      </c>
      <c r="F12" s="88">
        <v>48018</v>
      </c>
      <c r="G12" s="88">
        <v>15333</v>
      </c>
      <c r="H12" s="88">
        <v>15269</v>
      </c>
      <c r="I12" s="88">
        <v>15603</v>
      </c>
      <c r="J12" s="88">
        <v>14967</v>
      </c>
      <c r="K12" s="88">
        <v>10422</v>
      </c>
      <c r="L12" s="88">
        <v>10422</v>
      </c>
      <c r="M12" s="88">
        <v>12596</v>
      </c>
      <c r="N12" s="88">
        <v>12656</v>
      </c>
      <c r="O12" s="88"/>
      <c r="P12" s="88"/>
      <c r="Q12" s="88"/>
      <c r="R12" s="88"/>
      <c r="S12" s="88"/>
      <c r="T12" s="89"/>
      <c r="U12" s="88"/>
      <c r="V12" s="90"/>
      <c r="W12" s="91">
        <f>C12+G12+K12+O12+S12</f>
        <v>74128</v>
      </c>
      <c r="X12" s="92">
        <f>D12+H12+L12+P12+T12</f>
        <v>73847</v>
      </c>
      <c r="Y12" s="92">
        <f>E12+I12+M12+Q12+U12</f>
        <v>77075</v>
      </c>
      <c r="Z12" s="92">
        <f>F12+J12+N12+R12+V1</f>
        <v>75641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7"/>
      <c r="AO12" s="88"/>
      <c r="AP12" s="90"/>
      <c r="AQ12" s="708">
        <f>W12+AM12+AA12+AE12</f>
        <v>74128</v>
      </c>
      <c r="AR12" s="715">
        <f>X12+AN12+AB12+AF12</f>
        <v>73847</v>
      </c>
      <c r="AS12" s="708">
        <f>Y12+AO12+AC12+AG12</f>
        <v>77075</v>
      </c>
      <c r="AT12" s="94">
        <f>Z12+AP12+AD12+AH12</f>
        <v>75641</v>
      </c>
    </row>
    <row r="13" spans="1:46" ht="12.75">
      <c r="A13" s="85"/>
      <c r="B13" s="125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88"/>
      <c r="V13" s="90"/>
      <c r="W13" s="91"/>
      <c r="X13" s="92"/>
      <c r="Y13" s="92"/>
      <c r="Z13" s="126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7"/>
      <c r="AO13" s="88"/>
      <c r="AP13" s="90"/>
      <c r="AQ13" s="708"/>
      <c r="AR13" s="715"/>
      <c r="AS13" s="708"/>
      <c r="AT13" s="94"/>
    </row>
    <row r="14" spans="1:46" ht="12.75">
      <c r="A14" s="85" t="s">
        <v>132</v>
      </c>
      <c r="B14" s="86" t="s">
        <v>133</v>
      </c>
      <c r="C14" s="87">
        <v>135352</v>
      </c>
      <c r="D14" s="87">
        <v>133922</v>
      </c>
      <c r="E14" s="87">
        <v>129872</v>
      </c>
      <c r="F14" s="87">
        <v>127553</v>
      </c>
      <c r="G14" s="87">
        <v>43226</v>
      </c>
      <c r="H14" s="87">
        <v>42766</v>
      </c>
      <c r="I14" s="87">
        <v>41567</v>
      </c>
      <c r="J14" s="87">
        <v>39922</v>
      </c>
      <c r="K14" s="87">
        <v>62118</v>
      </c>
      <c r="L14" s="87">
        <v>60106</v>
      </c>
      <c r="M14" s="87">
        <v>52280</v>
      </c>
      <c r="N14" s="87">
        <v>53549</v>
      </c>
      <c r="O14" s="88"/>
      <c r="P14" s="88"/>
      <c r="Q14" s="88"/>
      <c r="R14" s="88"/>
      <c r="S14" s="88"/>
      <c r="T14" s="89"/>
      <c r="U14" s="88"/>
      <c r="V14" s="90"/>
      <c r="W14" s="91">
        <f>C14+G14+K14+O14+S14</f>
        <v>240696</v>
      </c>
      <c r="X14" s="92">
        <f>D14+H14+L14+P14+T14</f>
        <v>236794</v>
      </c>
      <c r="Y14" s="92">
        <f>E14+I14+M14+Q14+U14</f>
        <v>223719</v>
      </c>
      <c r="Z14" s="92">
        <f>F14+J14+N14+R14+V14</f>
        <v>221024</v>
      </c>
      <c r="AA14" s="88"/>
      <c r="AB14" s="88"/>
      <c r="AC14" s="88"/>
      <c r="AD14" s="88">
        <v>2800</v>
      </c>
      <c r="AE14" s="88"/>
      <c r="AF14" s="88"/>
      <c r="AG14" s="88"/>
      <c r="AH14" s="88"/>
      <c r="AI14" s="88"/>
      <c r="AJ14" s="88"/>
      <c r="AK14" s="88"/>
      <c r="AL14" s="88"/>
      <c r="AM14" s="87"/>
      <c r="AN14" s="87"/>
      <c r="AO14" s="87"/>
      <c r="AP14" s="90"/>
      <c r="AQ14" s="708">
        <f>W14+AM14+AA14+AE14</f>
        <v>240696</v>
      </c>
      <c r="AR14" s="715">
        <f>X14+AN14+AB14+AF14</f>
        <v>236794</v>
      </c>
      <c r="AS14" s="708">
        <f>Y14+AO14+AC14+AG14</f>
        <v>223719</v>
      </c>
      <c r="AT14" s="94">
        <f>Z14+AP14+AD14+AH14</f>
        <v>223824</v>
      </c>
    </row>
    <row r="15" spans="1:46" ht="12.75">
      <c r="A15" s="85"/>
      <c r="B15" s="12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8"/>
      <c r="Q15" s="88"/>
      <c r="R15" s="88"/>
      <c r="S15" s="88"/>
      <c r="T15" s="89"/>
      <c r="U15" s="88"/>
      <c r="V15" s="90"/>
      <c r="W15" s="91"/>
      <c r="X15" s="92"/>
      <c r="Y15" s="92"/>
      <c r="Z15" s="126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7"/>
      <c r="AN15" s="87"/>
      <c r="AO15" s="87"/>
      <c r="AP15" s="90"/>
      <c r="AQ15" s="708"/>
      <c r="AR15" s="715"/>
      <c r="AS15" s="708"/>
      <c r="AT15" s="94"/>
    </row>
    <row r="16" spans="1:46" ht="12.75">
      <c r="A16" s="85" t="s">
        <v>134</v>
      </c>
      <c r="B16" s="86" t="s">
        <v>135</v>
      </c>
      <c r="C16" s="87">
        <v>69040</v>
      </c>
      <c r="D16" s="87">
        <v>68883</v>
      </c>
      <c r="E16" s="87">
        <v>70037</v>
      </c>
      <c r="F16" s="87">
        <v>69158</v>
      </c>
      <c r="G16" s="87">
        <v>22017</v>
      </c>
      <c r="H16" s="87">
        <v>21973</v>
      </c>
      <c r="I16" s="87">
        <v>21432</v>
      </c>
      <c r="J16" s="87">
        <v>20674</v>
      </c>
      <c r="K16" s="87">
        <v>10336</v>
      </c>
      <c r="L16" s="87">
        <v>9736</v>
      </c>
      <c r="M16" s="87">
        <v>9999</v>
      </c>
      <c r="N16" s="87">
        <v>10039</v>
      </c>
      <c r="O16" s="88"/>
      <c r="P16" s="88"/>
      <c r="Q16" s="88"/>
      <c r="R16" s="88"/>
      <c r="S16" s="88"/>
      <c r="T16" s="89"/>
      <c r="U16" s="88"/>
      <c r="V16" s="90"/>
      <c r="W16" s="91">
        <f>C16+G16+K16+O16+S16</f>
        <v>101393</v>
      </c>
      <c r="X16" s="92">
        <f>D16+H16+L16+P16+T16</f>
        <v>100592</v>
      </c>
      <c r="Y16" s="92">
        <f>E16+I16+M16+Q16+U16</f>
        <v>101468</v>
      </c>
      <c r="Z16" s="92">
        <f>F16+J16+N16+R16+V16</f>
        <v>99871</v>
      </c>
      <c r="AA16" s="88"/>
      <c r="AB16" s="88">
        <v>3700</v>
      </c>
      <c r="AC16" s="88"/>
      <c r="AD16" s="88">
        <v>1806</v>
      </c>
      <c r="AE16" s="88"/>
      <c r="AF16" s="88"/>
      <c r="AG16" s="88"/>
      <c r="AH16" s="88"/>
      <c r="AI16" s="88"/>
      <c r="AJ16" s="88"/>
      <c r="AK16" s="88"/>
      <c r="AL16" s="88"/>
      <c r="AM16" s="87"/>
      <c r="AN16" s="87"/>
      <c r="AO16" s="87"/>
      <c r="AP16" s="90"/>
      <c r="AQ16" s="708">
        <f>W16+AM16+AA16+AE16</f>
        <v>101393</v>
      </c>
      <c r="AR16" s="715">
        <f>X16+AN16+AB16+AF16</f>
        <v>104292</v>
      </c>
      <c r="AS16" s="708">
        <f>Y16+AO16+AC16+AG16</f>
        <v>101468</v>
      </c>
      <c r="AT16" s="94">
        <f>Z16+AP16+AD16+AH16</f>
        <v>101677</v>
      </c>
    </row>
    <row r="17" spans="1:46" ht="12.75">
      <c r="A17" s="85"/>
      <c r="B17" s="12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8"/>
      <c r="P17" s="88"/>
      <c r="Q17" s="88"/>
      <c r="R17" s="88"/>
      <c r="S17" s="88"/>
      <c r="T17" s="89"/>
      <c r="U17" s="88"/>
      <c r="V17" s="90"/>
      <c r="W17" s="91"/>
      <c r="X17" s="92"/>
      <c r="Y17" s="92"/>
      <c r="Z17" s="126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7"/>
      <c r="AN17" s="87"/>
      <c r="AO17" s="87"/>
      <c r="AP17" s="90"/>
      <c r="AQ17" s="708"/>
      <c r="AR17" s="715"/>
      <c r="AS17" s="708"/>
      <c r="AT17" s="94"/>
    </row>
    <row r="18" spans="1:46" ht="12.75">
      <c r="A18" s="85" t="s">
        <v>141</v>
      </c>
      <c r="B18" s="86" t="s">
        <v>142</v>
      </c>
      <c r="C18" s="87">
        <v>71147</v>
      </c>
      <c r="D18" s="87">
        <v>70814</v>
      </c>
      <c r="E18" s="87">
        <v>70796</v>
      </c>
      <c r="F18" s="87">
        <v>69686</v>
      </c>
      <c r="G18" s="87">
        <v>22496</v>
      </c>
      <c r="H18" s="87">
        <v>22410</v>
      </c>
      <c r="I18" s="87">
        <v>22603</v>
      </c>
      <c r="J18" s="87">
        <v>21762</v>
      </c>
      <c r="K18" s="87">
        <v>13818</v>
      </c>
      <c r="L18" s="87">
        <v>15385</v>
      </c>
      <c r="M18" s="87">
        <v>14365</v>
      </c>
      <c r="N18" s="87">
        <v>14365</v>
      </c>
      <c r="O18" s="88">
        <v>1000</v>
      </c>
      <c r="P18" s="88">
        <v>1000</v>
      </c>
      <c r="Q18" s="88">
        <v>180</v>
      </c>
      <c r="R18" s="88">
        <v>6370</v>
      </c>
      <c r="S18" s="88"/>
      <c r="T18" s="89"/>
      <c r="U18" s="88"/>
      <c r="V18" s="90"/>
      <c r="W18" s="91">
        <f aca="true" t="shared" si="1" ref="W18:Z19">C18+G18+K18+O18+S18</f>
        <v>108461</v>
      </c>
      <c r="X18" s="92">
        <f t="shared" si="1"/>
        <v>109609</v>
      </c>
      <c r="Y18" s="92">
        <f t="shared" si="1"/>
        <v>107944</v>
      </c>
      <c r="Z18" s="92">
        <f t="shared" si="1"/>
        <v>112183</v>
      </c>
      <c r="AA18" s="88"/>
      <c r="AB18" s="88">
        <v>17605</v>
      </c>
      <c r="AC18" s="88">
        <v>8500</v>
      </c>
      <c r="AD18" s="88">
        <v>1523</v>
      </c>
      <c r="AE18" s="88"/>
      <c r="AF18" s="88"/>
      <c r="AG18" s="88"/>
      <c r="AH18" s="88"/>
      <c r="AI18" s="88"/>
      <c r="AJ18" s="88"/>
      <c r="AK18" s="88"/>
      <c r="AL18" s="88"/>
      <c r="AM18" s="87"/>
      <c r="AN18" s="87"/>
      <c r="AO18" s="87"/>
      <c r="AP18" s="90"/>
      <c r="AQ18" s="708">
        <f aca="true" t="shared" si="2" ref="AQ18:AT19">W18+AM18+AA18+AE18</f>
        <v>108461</v>
      </c>
      <c r="AR18" s="715">
        <f t="shared" si="2"/>
        <v>127214</v>
      </c>
      <c r="AS18" s="708">
        <f t="shared" si="2"/>
        <v>116444</v>
      </c>
      <c r="AT18" s="94">
        <f t="shared" si="2"/>
        <v>113706</v>
      </c>
    </row>
    <row r="19" spans="1:46" ht="12.75">
      <c r="A19" s="85"/>
      <c r="B19" s="127" t="s">
        <v>143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>
        <v>1000</v>
      </c>
      <c r="P19" s="88">
        <v>1000</v>
      </c>
      <c r="Q19" s="88">
        <v>180</v>
      </c>
      <c r="R19" s="88">
        <v>180</v>
      </c>
      <c r="S19" s="88"/>
      <c r="T19" s="89"/>
      <c r="U19" s="88"/>
      <c r="V19" s="90"/>
      <c r="W19" s="91">
        <f t="shared" si="1"/>
        <v>1000</v>
      </c>
      <c r="X19" s="92">
        <f t="shared" si="1"/>
        <v>1000</v>
      </c>
      <c r="Y19" s="92">
        <f t="shared" si="1"/>
        <v>180</v>
      </c>
      <c r="Z19" s="92">
        <f t="shared" si="1"/>
        <v>180</v>
      </c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7"/>
      <c r="AN19" s="87"/>
      <c r="AO19" s="87"/>
      <c r="AP19" s="90"/>
      <c r="AQ19" s="708">
        <f t="shared" si="2"/>
        <v>1000</v>
      </c>
      <c r="AR19" s="715">
        <f t="shared" si="2"/>
        <v>1000</v>
      </c>
      <c r="AS19" s="708">
        <f t="shared" si="2"/>
        <v>180</v>
      </c>
      <c r="AT19" s="94">
        <f t="shared" si="2"/>
        <v>180</v>
      </c>
    </row>
    <row r="20" spans="1:46" ht="13.5" thickBot="1">
      <c r="A20" s="95"/>
      <c r="B20" s="128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98"/>
      <c r="P20" s="98"/>
      <c r="Q20" s="98"/>
      <c r="R20" s="98"/>
      <c r="S20" s="98"/>
      <c r="T20" s="99"/>
      <c r="U20" s="98"/>
      <c r="V20" s="100"/>
      <c r="W20" s="132"/>
      <c r="X20" s="133"/>
      <c r="Y20" s="133"/>
      <c r="Z20" s="103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7"/>
      <c r="AN20" s="97"/>
      <c r="AO20" s="97"/>
      <c r="AP20" s="100"/>
      <c r="AQ20" s="709"/>
      <c r="AR20" s="717"/>
      <c r="AS20" s="709"/>
      <c r="AT20" s="134"/>
    </row>
    <row r="21" spans="1:46" s="437" customFormat="1" ht="13.5" thickBot="1">
      <c r="A21" s="726"/>
      <c r="B21" s="727" t="s">
        <v>515</v>
      </c>
      <c r="C21" s="728">
        <f>SUM(C12:C18)</f>
        <v>323912</v>
      </c>
      <c r="D21" s="728">
        <f aca="true" t="shared" si="3" ref="D21:AT21">SUM(D12:D18)</f>
        <v>321775</v>
      </c>
      <c r="E21" s="728">
        <f t="shared" si="3"/>
        <v>319581</v>
      </c>
      <c r="F21" s="728">
        <f t="shared" si="3"/>
        <v>314415</v>
      </c>
      <c r="G21" s="728">
        <f t="shared" si="3"/>
        <v>103072</v>
      </c>
      <c r="H21" s="728">
        <f t="shared" si="3"/>
        <v>102418</v>
      </c>
      <c r="I21" s="728">
        <f t="shared" si="3"/>
        <v>101205</v>
      </c>
      <c r="J21" s="728">
        <f t="shared" si="3"/>
        <v>97325</v>
      </c>
      <c r="K21" s="728">
        <f t="shared" si="3"/>
        <v>96694</v>
      </c>
      <c r="L21" s="728">
        <f t="shared" si="3"/>
        <v>95649</v>
      </c>
      <c r="M21" s="728">
        <f t="shared" si="3"/>
        <v>89240</v>
      </c>
      <c r="N21" s="728">
        <f t="shared" si="3"/>
        <v>90609</v>
      </c>
      <c r="O21" s="728">
        <f t="shared" si="3"/>
        <v>1000</v>
      </c>
      <c r="P21" s="728">
        <f t="shared" si="3"/>
        <v>1000</v>
      </c>
      <c r="Q21" s="728">
        <f t="shared" si="3"/>
        <v>180</v>
      </c>
      <c r="R21" s="728">
        <f t="shared" si="3"/>
        <v>6370</v>
      </c>
      <c r="S21" s="728">
        <f t="shared" si="3"/>
        <v>0</v>
      </c>
      <c r="T21" s="728">
        <f t="shared" si="3"/>
        <v>0</v>
      </c>
      <c r="U21" s="728">
        <f t="shared" si="3"/>
        <v>0</v>
      </c>
      <c r="V21" s="728">
        <f t="shared" si="3"/>
        <v>0</v>
      </c>
      <c r="W21" s="728">
        <f t="shared" si="3"/>
        <v>524678</v>
      </c>
      <c r="X21" s="728">
        <f t="shared" si="3"/>
        <v>520842</v>
      </c>
      <c r="Y21" s="728">
        <f t="shared" si="3"/>
        <v>510206</v>
      </c>
      <c r="Z21" s="728">
        <f t="shared" si="3"/>
        <v>508719</v>
      </c>
      <c r="AA21" s="728">
        <f t="shared" si="3"/>
        <v>0</v>
      </c>
      <c r="AB21" s="728">
        <f t="shared" si="3"/>
        <v>21305</v>
      </c>
      <c r="AC21" s="728">
        <f t="shared" si="3"/>
        <v>8500</v>
      </c>
      <c r="AD21" s="728">
        <f t="shared" si="3"/>
        <v>6129</v>
      </c>
      <c r="AE21" s="728">
        <f t="shared" si="3"/>
        <v>0</v>
      </c>
      <c r="AF21" s="728">
        <f t="shared" si="3"/>
        <v>0</v>
      </c>
      <c r="AG21" s="728">
        <f t="shared" si="3"/>
        <v>0</v>
      </c>
      <c r="AH21" s="728">
        <f t="shared" si="3"/>
        <v>0</v>
      </c>
      <c r="AI21" s="728">
        <f t="shared" si="3"/>
        <v>0</v>
      </c>
      <c r="AJ21" s="728">
        <f t="shared" si="3"/>
        <v>0</v>
      </c>
      <c r="AK21" s="728">
        <f t="shared" si="3"/>
        <v>0</v>
      </c>
      <c r="AL21" s="728">
        <f t="shared" si="3"/>
        <v>0</v>
      </c>
      <c r="AM21" s="728">
        <f t="shared" si="3"/>
        <v>0</v>
      </c>
      <c r="AN21" s="728">
        <f t="shared" si="3"/>
        <v>0</v>
      </c>
      <c r="AO21" s="728">
        <f t="shared" si="3"/>
        <v>0</v>
      </c>
      <c r="AP21" s="729">
        <f t="shared" si="3"/>
        <v>0</v>
      </c>
      <c r="AQ21" s="730">
        <f t="shared" si="3"/>
        <v>524678</v>
      </c>
      <c r="AR21" s="731">
        <f t="shared" si="3"/>
        <v>542147</v>
      </c>
      <c r="AS21" s="730">
        <f t="shared" si="3"/>
        <v>518706</v>
      </c>
      <c r="AT21" s="732">
        <f t="shared" si="3"/>
        <v>514848</v>
      </c>
    </row>
    <row r="22" spans="1:46" ht="12.75">
      <c r="A22" s="144"/>
      <c r="B22" s="125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88"/>
      <c r="V22" s="90"/>
      <c r="W22" s="725"/>
      <c r="X22" s="526"/>
      <c r="Y22" s="526"/>
      <c r="Z22" s="126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90"/>
      <c r="AQ22" s="708"/>
      <c r="AR22" s="715"/>
      <c r="AS22" s="708"/>
      <c r="AT22" s="94"/>
    </row>
    <row r="23" spans="1:46" ht="12.75">
      <c r="A23" s="85" t="s">
        <v>136</v>
      </c>
      <c r="B23" s="86" t="s">
        <v>137</v>
      </c>
      <c r="C23" s="87">
        <v>13864</v>
      </c>
      <c r="D23" s="87">
        <v>13954</v>
      </c>
      <c r="E23" s="87">
        <v>17017</v>
      </c>
      <c r="F23" s="87">
        <v>16805</v>
      </c>
      <c r="G23" s="87">
        <v>4417</v>
      </c>
      <c r="H23" s="87">
        <v>4446</v>
      </c>
      <c r="I23" s="87">
        <v>5204</v>
      </c>
      <c r="J23" s="87">
        <v>5022</v>
      </c>
      <c r="K23" s="87">
        <v>31295</v>
      </c>
      <c r="L23" s="87">
        <v>31304</v>
      </c>
      <c r="M23" s="87">
        <v>43018</v>
      </c>
      <c r="N23" s="88">
        <v>42581</v>
      </c>
      <c r="O23" s="88"/>
      <c r="P23" s="88"/>
      <c r="Q23" s="88"/>
      <c r="R23" s="88"/>
      <c r="S23" s="88"/>
      <c r="T23" s="89"/>
      <c r="U23" s="88"/>
      <c r="V23" s="90"/>
      <c r="W23" s="91">
        <f>C23+G23+K23+O23+S23</f>
        <v>49576</v>
      </c>
      <c r="X23" s="92">
        <f>D23+H23+L23+P23+T23</f>
        <v>49704</v>
      </c>
      <c r="Y23" s="92">
        <f>E23+I23+M23+Q23+U23</f>
        <v>65239</v>
      </c>
      <c r="Z23" s="92">
        <f>F23+J23+N23+R23+V23</f>
        <v>64408</v>
      </c>
      <c r="AA23" s="88"/>
      <c r="AB23" s="88">
        <v>440</v>
      </c>
      <c r="AC23" s="88"/>
      <c r="AD23" s="88">
        <v>1272</v>
      </c>
      <c r="AE23" s="88"/>
      <c r="AF23" s="88"/>
      <c r="AG23" s="88"/>
      <c r="AH23" s="88"/>
      <c r="AI23" s="88"/>
      <c r="AJ23" s="88"/>
      <c r="AK23" s="88"/>
      <c r="AL23" s="88"/>
      <c r="AM23" s="87"/>
      <c r="AN23" s="87"/>
      <c r="AO23" s="87"/>
      <c r="AP23" s="90"/>
      <c r="AQ23" s="708">
        <f>W23+AM23+AA23+AE23</f>
        <v>49576</v>
      </c>
      <c r="AR23" s="715">
        <f>X23+AN23+AB23+AF23</f>
        <v>50144</v>
      </c>
      <c r="AS23" s="708">
        <f>Y23+AO23+AC23+AG23</f>
        <v>65239</v>
      </c>
      <c r="AT23" s="94">
        <f>Z23+AP23+AD23+AH23</f>
        <v>65680</v>
      </c>
    </row>
    <row r="24" spans="1:46" ht="12.75">
      <c r="A24" s="85"/>
      <c r="B24" s="128" t="s">
        <v>138</v>
      </c>
      <c r="C24" s="97"/>
      <c r="D24" s="97"/>
      <c r="E24" s="97"/>
      <c r="F24" s="97"/>
      <c r="G24" s="97"/>
      <c r="H24" s="97"/>
      <c r="I24" s="97"/>
      <c r="J24" s="97"/>
      <c r="K24" s="97">
        <v>430</v>
      </c>
      <c r="L24" s="97">
        <v>430</v>
      </c>
      <c r="M24" s="97">
        <v>384</v>
      </c>
      <c r="N24" s="98">
        <v>384</v>
      </c>
      <c r="O24" s="88"/>
      <c r="P24" s="88"/>
      <c r="Q24" s="88"/>
      <c r="R24" s="88"/>
      <c r="S24" s="88"/>
      <c r="T24" s="99"/>
      <c r="U24" s="98"/>
      <c r="V24" s="90"/>
      <c r="W24" s="91">
        <v>430</v>
      </c>
      <c r="X24" s="92">
        <v>430</v>
      </c>
      <c r="Y24" s="92">
        <v>384</v>
      </c>
      <c r="Z24" s="92">
        <v>384</v>
      </c>
      <c r="AA24" s="88"/>
      <c r="AB24" s="88"/>
      <c r="AC24" s="88"/>
      <c r="AD24" s="88"/>
      <c r="AE24" s="88"/>
      <c r="AF24" s="88"/>
      <c r="AG24" s="88"/>
      <c r="AH24" s="98"/>
      <c r="AI24" s="98"/>
      <c r="AJ24" s="98"/>
      <c r="AK24" s="98"/>
      <c r="AL24" s="98"/>
      <c r="AM24" s="97"/>
      <c r="AN24" s="87"/>
      <c r="AO24" s="97"/>
      <c r="AP24" s="696"/>
      <c r="AQ24" s="708">
        <v>430</v>
      </c>
      <c r="AR24" s="715">
        <v>430</v>
      </c>
      <c r="AS24" s="708">
        <v>384</v>
      </c>
      <c r="AT24" s="94">
        <v>384</v>
      </c>
    </row>
    <row r="25" spans="1:46" ht="12.75">
      <c r="A25" s="85"/>
      <c r="B25" s="128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87"/>
      <c r="P25" s="87"/>
      <c r="Q25" s="87"/>
      <c r="R25" s="87"/>
      <c r="S25" s="135"/>
      <c r="T25" s="490"/>
      <c r="U25" s="491"/>
      <c r="V25" s="492"/>
      <c r="W25" s="91"/>
      <c r="X25" s="92"/>
      <c r="Y25" s="92"/>
      <c r="Z25" s="129"/>
      <c r="AA25" s="87"/>
      <c r="AB25" s="87"/>
      <c r="AC25" s="87"/>
      <c r="AD25" s="87"/>
      <c r="AE25" s="87"/>
      <c r="AF25" s="87"/>
      <c r="AG25" s="87"/>
      <c r="AH25" s="97"/>
      <c r="AI25" s="97"/>
      <c r="AJ25" s="97"/>
      <c r="AK25" s="97"/>
      <c r="AL25" s="97"/>
      <c r="AM25" s="97"/>
      <c r="AN25" s="87"/>
      <c r="AO25" s="97"/>
      <c r="AP25" s="697"/>
      <c r="AQ25" s="708"/>
      <c r="AR25" s="715"/>
      <c r="AS25" s="708"/>
      <c r="AT25" s="94"/>
    </row>
    <row r="26" spans="1:46" ht="12.75">
      <c r="A26" s="85" t="s">
        <v>139</v>
      </c>
      <c r="B26" s="130" t="s">
        <v>140</v>
      </c>
      <c r="C26" s="97">
        <v>51883</v>
      </c>
      <c r="D26" s="97">
        <v>60122</v>
      </c>
      <c r="E26" s="97">
        <v>33514</v>
      </c>
      <c r="F26" s="97">
        <v>35089</v>
      </c>
      <c r="G26" s="97">
        <v>16883</v>
      </c>
      <c r="H26" s="97">
        <v>18879</v>
      </c>
      <c r="I26" s="97">
        <v>10871</v>
      </c>
      <c r="J26" s="97">
        <v>10434</v>
      </c>
      <c r="K26" s="97">
        <v>54953</v>
      </c>
      <c r="L26" s="97">
        <v>85513</v>
      </c>
      <c r="M26" s="97">
        <v>52920</v>
      </c>
      <c r="N26" s="97">
        <v>92480</v>
      </c>
      <c r="O26" s="87"/>
      <c r="P26" s="87"/>
      <c r="Q26" s="87"/>
      <c r="R26" s="87"/>
      <c r="S26" s="135"/>
      <c r="T26" s="490"/>
      <c r="U26" s="491"/>
      <c r="V26" s="493"/>
      <c r="W26" s="91">
        <f>C26+G26+K26+O26+S26</f>
        <v>123719</v>
      </c>
      <c r="X26" s="92">
        <f>D26+H26+L26+P26+U26</f>
        <v>164514</v>
      </c>
      <c r="Y26" s="92">
        <f>E26+I26+M26+Q26+U26</f>
        <v>97305</v>
      </c>
      <c r="Z26" s="92">
        <f>F26+J26+N26+R26+V26</f>
        <v>138003</v>
      </c>
      <c r="AA26" s="87"/>
      <c r="AB26" s="87">
        <v>2600</v>
      </c>
      <c r="AC26" s="87"/>
      <c r="AD26" s="87">
        <v>4328</v>
      </c>
      <c r="AE26" s="87"/>
      <c r="AF26" s="87"/>
      <c r="AG26" s="87"/>
      <c r="AH26" s="97"/>
      <c r="AI26" s="97"/>
      <c r="AJ26" s="97"/>
      <c r="AK26" s="97"/>
      <c r="AL26" s="97"/>
      <c r="AM26" s="97"/>
      <c r="AN26" s="87"/>
      <c r="AO26" s="97"/>
      <c r="AP26" s="698"/>
      <c r="AQ26" s="708">
        <f>W26+AM26+AA26+AE26</f>
        <v>123719</v>
      </c>
      <c r="AR26" s="715">
        <f>X26+AN26+AB26+AF26</f>
        <v>167114</v>
      </c>
      <c r="AS26" s="708">
        <f>Y26+AO26+AC26+AG26</f>
        <v>97305</v>
      </c>
      <c r="AT26" s="94">
        <f>Z26+AP26+AD26+AH26</f>
        <v>142331</v>
      </c>
    </row>
    <row r="27" spans="1:46" ht="12.75">
      <c r="A27" s="85"/>
      <c r="B27" s="131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135"/>
      <c r="T27" s="490"/>
      <c r="U27" s="491"/>
      <c r="V27" s="493"/>
      <c r="W27" s="91"/>
      <c r="X27" s="92"/>
      <c r="Y27" s="92"/>
      <c r="Z27" s="129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90"/>
      <c r="AQ27" s="708"/>
      <c r="AR27" s="715"/>
      <c r="AS27" s="708"/>
      <c r="AT27" s="94"/>
    </row>
    <row r="28" spans="1:46" ht="12.75">
      <c r="A28" s="85" t="s">
        <v>144</v>
      </c>
      <c r="B28" s="86" t="s">
        <v>145</v>
      </c>
      <c r="C28" s="87">
        <v>138478</v>
      </c>
      <c r="D28" s="87">
        <v>136119</v>
      </c>
      <c r="E28" s="87">
        <v>125651</v>
      </c>
      <c r="F28" s="87">
        <v>9930</v>
      </c>
      <c r="G28" s="87">
        <v>43653</v>
      </c>
      <c r="H28" s="87">
        <v>42968</v>
      </c>
      <c r="I28" s="87">
        <v>39494</v>
      </c>
      <c r="J28" s="87">
        <v>3216</v>
      </c>
      <c r="K28" s="87">
        <v>85924</v>
      </c>
      <c r="L28" s="87">
        <v>84249</v>
      </c>
      <c r="M28" s="87">
        <v>79708</v>
      </c>
      <c r="N28" s="87">
        <v>6899</v>
      </c>
      <c r="O28" s="88">
        <v>437</v>
      </c>
      <c r="P28" s="88">
        <v>437</v>
      </c>
      <c r="Q28" s="88">
        <v>387</v>
      </c>
      <c r="R28" s="88">
        <v>2</v>
      </c>
      <c r="S28" s="89"/>
      <c r="T28" s="491"/>
      <c r="U28" s="491"/>
      <c r="V28" s="90"/>
      <c r="W28" s="91">
        <f aca="true" t="shared" si="4" ref="W28:Z29">C28+G28+K28+O28+S28</f>
        <v>268492</v>
      </c>
      <c r="X28" s="92">
        <f t="shared" si="4"/>
        <v>263773</v>
      </c>
      <c r="Y28" s="92">
        <f t="shared" si="4"/>
        <v>245240</v>
      </c>
      <c r="Z28" s="92">
        <f t="shared" si="4"/>
        <v>20047</v>
      </c>
      <c r="AA28" s="88"/>
      <c r="AB28" s="88">
        <v>210</v>
      </c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7"/>
      <c r="AN28" s="87"/>
      <c r="AO28" s="87"/>
      <c r="AP28" s="90"/>
      <c r="AQ28" s="708">
        <f aca="true" t="shared" si="5" ref="AQ28:AT29">W28+AM28+AA28+AE28</f>
        <v>268492</v>
      </c>
      <c r="AR28" s="715">
        <f t="shared" si="5"/>
        <v>263983</v>
      </c>
      <c r="AS28" s="708">
        <f t="shared" si="5"/>
        <v>245240</v>
      </c>
      <c r="AT28" s="94">
        <f t="shared" si="5"/>
        <v>20047</v>
      </c>
    </row>
    <row r="29" spans="1:46" ht="12.75">
      <c r="A29" s="85"/>
      <c r="B29" s="127" t="s">
        <v>143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>
        <v>437</v>
      </c>
      <c r="P29" s="88">
        <v>437</v>
      </c>
      <c r="Q29" s="88">
        <v>387</v>
      </c>
      <c r="R29" s="88">
        <v>2</v>
      </c>
      <c r="S29" s="88"/>
      <c r="T29" s="89"/>
      <c r="U29" s="88"/>
      <c r="V29" s="90"/>
      <c r="W29" s="91">
        <f t="shared" si="4"/>
        <v>437</v>
      </c>
      <c r="X29" s="92">
        <f t="shared" si="4"/>
        <v>437</v>
      </c>
      <c r="Y29" s="92">
        <f t="shared" si="4"/>
        <v>387</v>
      </c>
      <c r="Z29" s="92">
        <f t="shared" si="4"/>
        <v>2</v>
      </c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7"/>
      <c r="AN29" s="87"/>
      <c r="AO29" s="87"/>
      <c r="AP29" s="90"/>
      <c r="AQ29" s="708">
        <f t="shared" si="5"/>
        <v>437</v>
      </c>
      <c r="AR29" s="715">
        <f t="shared" si="5"/>
        <v>437</v>
      </c>
      <c r="AS29" s="708">
        <f t="shared" si="5"/>
        <v>387</v>
      </c>
      <c r="AT29" s="94">
        <f t="shared" si="5"/>
        <v>2</v>
      </c>
    </row>
    <row r="30" spans="1:46" ht="12.75">
      <c r="A30" s="95"/>
      <c r="B30" s="128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98"/>
      <c r="Q30" s="98"/>
      <c r="R30" s="98"/>
      <c r="S30" s="98"/>
      <c r="T30" s="99"/>
      <c r="U30" s="98"/>
      <c r="V30" s="100"/>
      <c r="W30" s="132"/>
      <c r="X30" s="133"/>
      <c r="Y30" s="133"/>
      <c r="Z30" s="103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7"/>
      <c r="AN30" s="98"/>
      <c r="AO30" s="97"/>
      <c r="AP30" s="100"/>
      <c r="AQ30" s="709"/>
      <c r="AR30" s="717"/>
      <c r="AS30" s="709"/>
      <c r="AT30" s="134"/>
    </row>
    <row r="31" spans="1:46" ht="12.75">
      <c r="A31" s="85" t="s">
        <v>146</v>
      </c>
      <c r="B31" s="128" t="s">
        <v>147</v>
      </c>
      <c r="C31" s="97"/>
      <c r="D31" s="97"/>
      <c r="E31" s="97">
        <v>10804</v>
      </c>
      <c r="F31" s="97">
        <v>10601</v>
      </c>
      <c r="G31" s="97"/>
      <c r="H31" s="97"/>
      <c r="I31" s="97">
        <v>3501</v>
      </c>
      <c r="J31" s="97">
        <v>3368</v>
      </c>
      <c r="K31" s="97"/>
      <c r="L31" s="97"/>
      <c r="M31" s="97">
        <v>1434</v>
      </c>
      <c r="N31" s="87">
        <v>1434</v>
      </c>
      <c r="O31" s="87"/>
      <c r="P31" s="87"/>
      <c r="Q31" s="87"/>
      <c r="R31" s="87"/>
      <c r="S31" s="87"/>
      <c r="T31" s="135"/>
      <c r="U31" s="87"/>
      <c r="V31" s="136"/>
      <c r="W31" s="133">
        <f>S31+O31+K31+G31+C31</f>
        <v>0</v>
      </c>
      <c r="X31" s="133">
        <f>T31+P31+L31+H31+D31</f>
        <v>0</v>
      </c>
      <c r="Y31" s="133">
        <f>U31+Q31+M31+I31+E31</f>
        <v>15739</v>
      </c>
      <c r="Z31" s="494">
        <f>V31+R31+N31+J31+F31</f>
        <v>15403</v>
      </c>
      <c r="AA31" s="13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135"/>
      <c r="AQ31" s="704">
        <f>AM31+AI31+AE31+AA31+W31</f>
        <v>0</v>
      </c>
      <c r="AR31" s="718">
        <f>AN31+AJ31+AF31+AB31+X31</f>
        <v>0</v>
      </c>
      <c r="AS31" s="704">
        <f>AO31+AK31+AG31+AC31+Y31</f>
        <v>15739</v>
      </c>
      <c r="AT31" s="138">
        <f>AP31+AL31+AH31+AD31+Z31</f>
        <v>15403</v>
      </c>
    </row>
    <row r="32" spans="1:46" ht="13.5" thickBot="1">
      <c r="A32" s="139"/>
      <c r="B32" s="130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98"/>
      <c r="P32" s="98"/>
      <c r="Q32" s="98"/>
      <c r="R32" s="98"/>
      <c r="S32" s="98"/>
      <c r="T32" s="99"/>
      <c r="U32" s="98"/>
      <c r="V32" s="100"/>
      <c r="W32" s="101"/>
      <c r="X32" s="102"/>
      <c r="Y32" s="102"/>
      <c r="Z32" s="103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140"/>
      <c r="AO32" s="98"/>
      <c r="AP32" s="100"/>
      <c r="AQ32" s="709"/>
      <c r="AR32" s="717"/>
      <c r="AS32" s="709"/>
      <c r="AT32" s="134"/>
    </row>
    <row r="33" spans="1:46" ht="33" thickBot="1">
      <c r="A33" s="107"/>
      <c r="B33" s="141" t="s">
        <v>148</v>
      </c>
      <c r="C33" s="142">
        <f>C21+C23+C26+C28+C31</f>
        <v>528137</v>
      </c>
      <c r="D33" s="142">
        <f aca="true" t="shared" si="6" ref="D33:AT33">D21+D23+D26+D28+D31</f>
        <v>531970</v>
      </c>
      <c r="E33" s="142">
        <f t="shared" si="6"/>
        <v>506567</v>
      </c>
      <c r="F33" s="142">
        <f t="shared" si="6"/>
        <v>386840</v>
      </c>
      <c r="G33" s="142">
        <f t="shared" si="6"/>
        <v>168025</v>
      </c>
      <c r="H33" s="142">
        <f t="shared" si="6"/>
        <v>168711</v>
      </c>
      <c r="I33" s="142">
        <f t="shared" si="6"/>
        <v>160275</v>
      </c>
      <c r="J33" s="142">
        <f t="shared" si="6"/>
        <v>119365</v>
      </c>
      <c r="K33" s="142">
        <f t="shared" si="6"/>
        <v>268866</v>
      </c>
      <c r="L33" s="142">
        <f t="shared" si="6"/>
        <v>296715</v>
      </c>
      <c r="M33" s="142">
        <f t="shared" si="6"/>
        <v>266320</v>
      </c>
      <c r="N33" s="142">
        <f t="shared" si="6"/>
        <v>234003</v>
      </c>
      <c r="O33" s="142">
        <f t="shared" si="6"/>
        <v>1437</v>
      </c>
      <c r="P33" s="142">
        <f t="shared" si="6"/>
        <v>1437</v>
      </c>
      <c r="Q33" s="142">
        <f t="shared" si="6"/>
        <v>567</v>
      </c>
      <c r="R33" s="142">
        <f t="shared" si="6"/>
        <v>6372</v>
      </c>
      <c r="S33" s="142">
        <f t="shared" si="6"/>
        <v>0</v>
      </c>
      <c r="T33" s="142">
        <f t="shared" si="6"/>
        <v>0</v>
      </c>
      <c r="U33" s="142">
        <f t="shared" si="6"/>
        <v>0</v>
      </c>
      <c r="V33" s="142">
        <f t="shared" si="6"/>
        <v>0</v>
      </c>
      <c r="W33" s="142">
        <f t="shared" si="6"/>
        <v>966465</v>
      </c>
      <c r="X33" s="142">
        <f t="shared" si="6"/>
        <v>998833</v>
      </c>
      <c r="Y33" s="142">
        <f t="shared" si="6"/>
        <v>933729</v>
      </c>
      <c r="Z33" s="498">
        <f t="shared" si="6"/>
        <v>746580</v>
      </c>
      <c r="AA33" s="142">
        <f t="shared" si="6"/>
        <v>0</v>
      </c>
      <c r="AB33" s="142">
        <f t="shared" si="6"/>
        <v>24555</v>
      </c>
      <c r="AC33" s="142">
        <f t="shared" si="6"/>
        <v>8500</v>
      </c>
      <c r="AD33" s="142">
        <f t="shared" si="6"/>
        <v>11729</v>
      </c>
      <c r="AE33" s="142">
        <f t="shared" si="6"/>
        <v>0</v>
      </c>
      <c r="AF33" s="142">
        <f t="shared" si="6"/>
        <v>0</v>
      </c>
      <c r="AG33" s="142">
        <f t="shared" si="6"/>
        <v>0</v>
      </c>
      <c r="AH33" s="142">
        <f t="shared" si="6"/>
        <v>0</v>
      </c>
      <c r="AI33" s="142">
        <f t="shared" si="6"/>
        <v>0</v>
      </c>
      <c r="AJ33" s="142">
        <f t="shared" si="6"/>
        <v>0</v>
      </c>
      <c r="AK33" s="142">
        <f t="shared" si="6"/>
        <v>0</v>
      </c>
      <c r="AL33" s="142">
        <f t="shared" si="6"/>
        <v>0</v>
      </c>
      <c r="AM33" s="142">
        <f t="shared" si="6"/>
        <v>0</v>
      </c>
      <c r="AN33" s="142">
        <f t="shared" si="6"/>
        <v>0</v>
      </c>
      <c r="AO33" s="142">
        <f t="shared" si="6"/>
        <v>0</v>
      </c>
      <c r="AP33" s="161">
        <f t="shared" si="6"/>
        <v>0</v>
      </c>
      <c r="AQ33" s="710">
        <f t="shared" si="6"/>
        <v>966465</v>
      </c>
      <c r="AR33" s="719">
        <f t="shared" si="6"/>
        <v>1023388</v>
      </c>
      <c r="AS33" s="710">
        <f t="shared" si="6"/>
        <v>942229</v>
      </c>
      <c r="AT33" s="701">
        <f t="shared" si="6"/>
        <v>758309</v>
      </c>
    </row>
    <row r="34" spans="1:46" ht="12.75">
      <c r="A34" s="144"/>
      <c r="B34" s="11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88"/>
      <c r="V34" s="90"/>
      <c r="W34" s="145"/>
      <c r="X34" s="146"/>
      <c r="Y34" s="495"/>
      <c r="Z34" s="499"/>
      <c r="AA34" s="496"/>
      <c r="AB34" s="88"/>
      <c r="AC34" s="88"/>
      <c r="AD34" s="88"/>
      <c r="AE34" s="88"/>
      <c r="AF34" s="88"/>
      <c r="AG34" s="88"/>
      <c r="AH34" s="88"/>
      <c r="AI34" s="88"/>
      <c r="AJ34" s="88"/>
      <c r="AK34" s="147"/>
      <c r="AL34" s="147"/>
      <c r="AM34" s="147"/>
      <c r="AN34" s="147"/>
      <c r="AO34" s="147"/>
      <c r="AP34" s="90"/>
      <c r="AQ34" s="708"/>
      <c r="AR34" s="715"/>
      <c r="AS34" s="708"/>
      <c r="AT34" s="94"/>
    </row>
    <row r="35" spans="1:46" ht="12.75">
      <c r="A35" s="85" t="s">
        <v>149</v>
      </c>
      <c r="B35" s="131" t="s">
        <v>150</v>
      </c>
      <c r="C35" s="87">
        <v>73</v>
      </c>
      <c r="D35" s="87">
        <v>487</v>
      </c>
      <c r="E35" s="87"/>
      <c r="F35" s="87">
        <v>604</v>
      </c>
      <c r="G35" s="87">
        <v>27</v>
      </c>
      <c r="H35" s="87">
        <v>172</v>
      </c>
      <c r="I35" s="87"/>
      <c r="J35" s="87">
        <v>161</v>
      </c>
      <c r="K35" s="87">
        <v>430</v>
      </c>
      <c r="L35" s="87">
        <v>567</v>
      </c>
      <c r="M35" s="87">
        <v>650</v>
      </c>
      <c r="N35" s="88">
        <v>728</v>
      </c>
      <c r="O35" s="88">
        <v>25</v>
      </c>
      <c r="P35" s="88">
        <v>25</v>
      </c>
      <c r="Q35" s="88">
        <v>50</v>
      </c>
      <c r="R35" s="89">
        <v>0</v>
      </c>
      <c r="S35" s="89"/>
      <c r="T35" s="89"/>
      <c r="U35" s="88"/>
      <c r="V35" s="90"/>
      <c r="W35" s="91">
        <f>C35+G35+K35+O35+S35</f>
        <v>555</v>
      </c>
      <c r="X35" s="92">
        <f>D35+H35+L35+P35+T35</f>
        <v>1251</v>
      </c>
      <c r="Y35" s="129">
        <f>E35+I35+M35+Q35+U35</f>
        <v>700</v>
      </c>
      <c r="Z35" s="500">
        <f>F35+J35+N35+R35+V35</f>
        <v>1493</v>
      </c>
      <c r="AA35" s="496"/>
      <c r="AB35" s="88"/>
      <c r="AC35" s="88"/>
      <c r="AD35" s="88"/>
      <c r="AE35" s="88"/>
      <c r="AF35" s="88"/>
      <c r="AG35" s="88"/>
      <c r="AH35" s="88"/>
      <c r="AI35" s="88"/>
      <c r="AJ35" s="88"/>
      <c r="AK35" s="87"/>
      <c r="AL35" s="87"/>
      <c r="AM35" s="87"/>
      <c r="AN35" s="87"/>
      <c r="AO35" s="87"/>
      <c r="AP35" s="90"/>
      <c r="AQ35" s="708">
        <f>W35+AM35+AA35+AE35</f>
        <v>555</v>
      </c>
      <c r="AR35" s="715">
        <f>X35+AN35+AB35+AF35</f>
        <v>1251</v>
      </c>
      <c r="AS35" s="708">
        <f>Y35+AO35+AC35+AG35</f>
        <v>700</v>
      </c>
      <c r="AT35" s="94">
        <f>Z35+AP35+AD35+AH35</f>
        <v>1493</v>
      </c>
    </row>
    <row r="36" spans="1:46" ht="12.75">
      <c r="A36" s="85"/>
      <c r="B36" s="131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8"/>
      <c r="P36" s="88"/>
      <c r="Q36" s="88"/>
      <c r="R36" s="89"/>
      <c r="S36" s="89"/>
      <c r="T36" s="89"/>
      <c r="U36" s="88"/>
      <c r="V36" s="90"/>
      <c r="W36" s="91"/>
      <c r="X36" s="92"/>
      <c r="Y36" s="129"/>
      <c r="Z36" s="501"/>
      <c r="AA36" s="496"/>
      <c r="AB36" s="88"/>
      <c r="AC36" s="88"/>
      <c r="AD36" s="88"/>
      <c r="AE36" s="88"/>
      <c r="AF36" s="88"/>
      <c r="AG36" s="88"/>
      <c r="AH36" s="88"/>
      <c r="AI36" s="88"/>
      <c r="AJ36" s="88"/>
      <c r="AK36" s="87"/>
      <c r="AL36" s="87"/>
      <c r="AM36" s="87"/>
      <c r="AN36" s="87"/>
      <c r="AO36" s="87"/>
      <c r="AP36" s="90"/>
      <c r="AQ36" s="708"/>
      <c r="AR36" s="715"/>
      <c r="AS36" s="708"/>
      <c r="AT36" s="94"/>
    </row>
    <row r="37" spans="1:46" ht="12.75">
      <c r="A37" s="85" t="s">
        <v>151</v>
      </c>
      <c r="B37" s="131" t="s">
        <v>152</v>
      </c>
      <c r="C37" s="87">
        <v>132569</v>
      </c>
      <c r="D37" s="87">
        <v>133724</v>
      </c>
      <c r="E37" s="87">
        <v>153026</v>
      </c>
      <c r="F37" s="87">
        <v>143654</v>
      </c>
      <c r="G37" s="87">
        <v>42412</v>
      </c>
      <c r="H37" s="87">
        <v>42715</v>
      </c>
      <c r="I37" s="87">
        <v>46514</v>
      </c>
      <c r="J37" s="87">
        <v>43459</v>
      </c>
      <c r="K37" s="87">
        <v>138320</v>
      </c>
      <c r="L37" s="87">
        <v>168958</v>
      </c>
      <c r="M37" s="87">
        <v>156586</v>
      </c>
      <c r="N37" s="88">
        <v>164124</v>
      </c>
      <c r="O37" s="88">
        <v>62221</v>
      </c>
      <c r="P37" s="88">
        <v>101975</v>
      </c>
      <c r="Q37" s="88">
        <v>91866</v>
      </c>
      <c r="R37" s="89">
        <v>150910</v>
      </c>
      <c r="S37" s="89">
        <v>317550</v>
      </c>
      <c r="T37" s="89">
        <v>319811</v>
      </c>
      <c r="U37" s="88">
        <v>44384</v>
      </c>
      <c r="V37" s="90">
        <v>50530</v>
      </c>
      <c r="W37" s="91">
        <f aca="true" t="shared" si="7" ref="W37:Z41">C37+G37+K37+O37+S37</f>
        <v>693072</v>
      </c>
      <c r="X37" s="92">
        <f t="shared" si="7"/>
        <v>767183</v>
      </c>
      <c r="Y37" s="129">
        <f t="shared" si="7"/>
        <v>492376</v>
      </c>
      <c r="Z37" s="500">
        <f t="shared" si="7"/>
        <v>552677</v>
      </c>
      <c r="AA37" s="496">
        <v>132265</v>
      </c>
      <c r="AB37" s="88">
        <v>161654</v>
      </c>
      <c r="AC37" s="88">
        <v>946145</v>
      </c>
      <c r="AD37" s="88">
        <v>1202405</v>
      </c>
      <c r="AE37" s="88"/>
      <c r="AF37" s="88">
        <v>9257</v>
      </c>
      <c r="AG37" s="88">
        <v>38560</v>
      </c>
      <c r="AH37" s="88">
        <v>54060</v>
      </c>
      <c r="AI37" s="88">
        <v>442350</v>
      </c>
      <c r="AJ37" s="88">
        <v>380350</v>
      </c>
      <c r="AK37" s="87">
        <v>0</v>
      </c>
      <c r="AL37" s="87">
        <v>0</v>
      </c>
      <c r="AM37" s="87">
        <v>243543</v>
      </c>
      <c r="AN37" s="87">
        <v>243543</v>
      </c>
      <c r="AO37" s="87">
        <v>387663</v>
      </c>
      <c r="AP37" s="90">
        <v>232663</v>
      </c>
      <c r="AQ37" s="708">
        <f>W37+AM37+AA37+AE37+AI37</f>
        <v>1511230</v>
      </c>
      <c r="AR37" s="715">
        <f>X37+AN37+AB37+AF37+AJ37</f>
        <v>1561987</v>
      </c>
      <c r="AS37" s="708">
        <f>Y37+AO37+AC37+AG37+AK37</f>
        <v>1864744</v>
      </c>
      <c r="AT37" s="94">
        <f>Z37+AP37+AD37+AH37+AL37</f>
        <v>2041805</v>
      </c>
    </row>
    <row r="38" spans="1:46" ht="12.75">
      <c r="A38" s="85"/>
      <c r="B38" s="148" t="s">
        <v>153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87">
        <v>23971</v>
      </c>
      <c r="P38" s="87">
        <v>27916</v>
      </c>
      <c r="Q38" s="87">
        <v>34143</v>
      </c>
      <c r="R38" s="89">
        <v>42711</v>
      </c>
      <c r="S38" s="89"/>
      <c r="T38" s="89"/>
      <c r="U38" s="88"/>
      <c r="V38" s="90"/>
      <c r="W38" s="91">
        <f t="shared" si="7"/>
        <v>23971</v>
      </c>
      <c r="X38" s="92">
        <f t="shared" si="7"/>
        <v>27916</v>
      </c>
      <c r="Y38" s="129">
        <f t="shared" si="7"/>
        <v>34143</v>
      </c>
      <c r="Z38" s="500">
        <f t="shared" si="7"/>
        <v>42711</v>
      </c>
      <c r="AA38" s="136"/>
      <c r="AB38" s="87"/>
      <c r="AC38" s="87"/>
      <c r="AD38" s="97"/>
      <c r="AE38" s="97"/>
      <c r="AF38" s="97"/>
      <c r="AG38" s="97"/>
      <c r="AH38" s="97"/>
      <c r="AI38" s="97"/>
      <c r="AJ38" s="97"/>
      <c r="AK38" s="87"/>
      <c r="AL38" s="87"/>
      <c r="AM38" s="87"/>
      <c r="AN38" s="87"/>
      <c r="AO38" s="87"/>
      <c r="AP38" s="90"/>
      <c r="AQ38" s="708">
        <f aca="true" t="shared" si="8" ref="AQ38:AT41">W38+AM38+AA38+AE38</f>
        <v>23971</v>
      </c>
      <c r="AR38" s="715">
        <f t="shared" si="8"/>
        <v>27916</v>
      </c>
      <c r="AS38" s="708">
        <f t="shared" si="8"/>
        <v>34143</v>
      </c>
      <c r="AT38" s="94">
        <f t="shared" si="8"/>
        <v>42711</v>
      </c>
    </row>
    <row r="39" spans="1:46" ht="12.75">
      <c r="A39" s="85"/>
      <c r="B39" s="148" t="s">
        <v>154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87">
        <v>38250</v>
      </c>
      <c r="P39" s="87">
        <v>38250</v>
      </c>
      <c r="Q39" s="87">
        <v>44635</v>
      </c>
      <c r="R39" s="89">
        <v>99211</v>
      </c>
      <c r="S39" s="89">
        <v>550</v>
      </c>
      <c r="T39" s="89">
        <v>2811</v>
      </c>
      <c r="U39" s="88">
        <v>44384</v>
      </c>
      <c r="V39" s="90">
        <v>50530</v>
      </c>
      <c r="W39" s="91">
        <f t="shared" si="7"/>
        <v>38800</v>
      </c>
      <c r="X39" s="92">
        <f t="shared" si="7"/>
        <v>41061</v>
      </c>
      <c r="Y39" s="129">
        <f t="shared" si="7"/>
        <v>89019</v>
      </c>
      <c r="Z39" s="500">
        <f t="shared" si="7"/>
        <v>149741</v>
      </c>
      <c r="AA39" s="136"/>
      <c r="AB39" s="87"/>
      <c r="AC39" s="87"/>
      <c r="AD39" s="97"/>
      <c r="AE39" s="97"/>
      <c r="AF39" s="97"/>
      <c r="AG39" s="97">
        <v>38560</v>
      </c>
      <c r="AH39" s="97">
        <v>54060</v>
      </c>
      <c r="AI39" s="97"/>
      <c r="AJ39" s="97"/>
      <c r="AK39" s="87"/>
      <c r="AL39" s="87"/>
      <c r="AM39" s="87"/>
      <c r="AN39" s="87"/>
      <c r="AO39" s="87">
        <v>380000</v>
      </c>
      <c r="AP39" s="90">
        <v>225000</v>
      </c>
      <c r="AQ39" s="708">
        <f t="shared" si="8"/>
        <v>38800</v>
      </c>
      <c r="AR39" s="715">
        <f t="shared" si="8"/>
        <v>41061</v>
      </c>
      <c r="AS39" s="708">
        <f t="shared" si="8"/>
        <v>507579</v>
      </c>
      <c r="AT39" s="94">
        <f t="shared" si="8"/>
        <v>428801</v>
      </c>
    </row>
    <row r="40" spans="1:46" ht="12.75">
      <c r="A40" s="85"/>
      <c r="B40" s="148" t="s">
        <v>155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149"/>
      <c r="S40" s="135">
        <v>317000</v>
      </c>
      <c r="T40" s="135">
        <v>317000</v>
      </c>
      <c r="U40" s="87"/>
      <c r="V40" s="93"/>
      <c r="W40" s="91">
        <f t="shared" si="7"/>
        <v>317000</v>
      </c>
      <c r="X40" s="92">
        <f t="shared" si="7"/>
        <v>317000</v>
      </c>
      <c r="Y40" s="129">
        <f t="shared" si="7"/>
        <v>0</v>
      </c>
      <c r="Z40" s="500">
        <f t="shared" si="7"/>
        <v>0</v>
      </c>
      <c r="AA40" s="497"/>
      <c r="AB40" s="97"/>
      <c r="AC40" s="97"/>
      <c r="AD40" s="97"/>
      <c r="AE40" s="97"/>
      <c r="AF40" s="97"/>
      <c r="AG40" s="97"/>
      <c r="AH40" s="97"/>
      <c r="AI40" s="97"/>
      <c r="AJ40" s="97"/>
      <c r="AK40" s="87"/>
      <c r="AL40" s="87"/>
      <c r="AM40" s="87">
        <v>243543</v>
      </c>
      <c r="AN40" s="87">
        <v>243543</v>
      </c>
      <c r="AO40" s="87">
        <v>7663</v>
      </c>
      <c r="AP40" s="90">
        <v>7663</v>
      </c>
      <c r="AQ40" s="708">
        <f t="shared" si="8"/>
        <v>560543</v>
      </c>
      <c r="AR40" s="715">
        <f t="shared" si="8"/>
        <v>560543</v>
      </c>
      <c r="AS40" s="708">
        <f t="shared" si="8"/>
        <v>7663</v>
      </c>
      <c r="AT40" s="94">
        <f t="shared" si="8"/>
        <v>7663</v>
      </c>
    </row>
    <row r="41" spans="1:46" ht="12.75">
      <c r="A41" s="85"/>
      <c r="B41" s="148" t="s">
        <v>156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>
        <v>35809</v>
      </c>
      <c r="Q41" s="97">
        <v>13088</v>
      </c>
      <c r="R41" s="149">
        <v>8988</v>
      </c>
      <c r="S41" s="135"/>
      <c r="T41" s="135"/>
      <c r="U41" s="87"/>
      <c r="V41" s="93"/>
      <c r="W41" s="91">
        <f t="shared" si="7"/>
        <v>0</v>
      </c>
      <c r="X41" s="92">
        <f t="shared" si="7"/>
        <v>35809</v>
      </c>
      <c r="Y41" s="129">
        <f t="shared" si="7"/>
        <v>13088</v>
      </c>
      <c r="Z41" s="500">
        <f t="shared" si="7"/>
        <v>8988</v>
      </c>
      <c r="AA41" s="497"/>
      <c r="AB41" s="97"/>
      <c r="AC41" s="97"/>
      <c r="AD41" s="97"/>
      <c r="AE41" s="97"/>
      <c r="AF41" s="97"/>
      <c r="AG41" s="97"/>
      <c r="AH41" s="97"/>
      <c r="AI41" s="97"/>
      <c r="AJ41" s="97"/>
      <c r="AK41" s="87"/>
      <c r="AL41" s="87"/>
      <c r="AM41" s="87"/>
      <c r="AN41" s="87"/>
      <c r="AO41" s="87"/>
      <c r="AP41" s="90"/>
      <c r="AQ41" s="708">
        <f t="shared" si="8"/>
        <v>0</v>
      </c>
      <c r="AR41" s="715">
        <f t="shared" si="8"/>
        <v>35809</v>
      </c>
      <c r="AS41" s="708">
        <f t="shared" si="8"/>
        <v>13088</v>
      </c>
      <c r="AT41" s="94">
        <f t="shared" si="8"/>
        <v>8988</v>
      </c>
    </row>
    <row r="42" spans="1:46" ht="13.5" thickBot="1">
      <c r="A42" s="95"/>
      <c r="B42" s="14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149"/>
      <c r="U42" s="97"/>
      <c r="V42" s="105"/>
      <c r="W42" s="132"/>
      <c r="X42" s="133"/>
      <c r="Y42" s="150"/>
      <c r="Z42" s="502"/>
      <c r="AA42" s="497"/>
      <c r="AB42" s="97"/>
      <c r="AC42" s="97"/>
      <c r="AD42" s="97"/>
      <c r="AE42" s="97"/>
      <c r="AF42" s="97"/>
      <c r="AG42" s="97"/>
      <c r="AH42" s="97"/>
      <c r="AI42" s="97"/>
      <c r="AJ42" s="97"/>
      <c r="AK42" s="104"/>
      <c r="AL42" s="104"/>
      <c r="AM42" s="104"/>
      <c r="AN42" s="104"/>
      <c r="AO42" s="104"/>
      <c r="AP42" s="105"/>
      <c r="AQ42" s="711"/>
      <c r="AR42" s="720"/>
      <c r="AS42" s="711"/>
      <c r="AT42" s="151"/>
    </row>
    <row r="43" spans="1:46" ht="34.5" thickBot="1">
      <c r="A43" s="107"/>
      <c r="B43" s="108" t="s">
        <v>157</v>
      </c>
      <c r="C43" s="109">
        <f aca="true" t="shared" si="9" ref="C43:AT43">SUM(C33:C37)</f>
        <v>660779</v>
      </c>
      <c r="D43" s="109">
        <f t="shared" si="9"/>
        <v>666181</v>
      </c>
      <c r="E43" s="109">
        <f t="shared" si="9"/>
        <v>659593</v>
      </c>
      <c r="F43" s="109">
        <f t="shared" si="9"/>
        <v>531098</v>
      </c>
      <c r="G43" s="109">
        <f t="shared" si="9"/>
        <v>210464</v>
      </c>
      <c r="H43" s="109">
        <f t="shared" si="9"/>
        <v>211598</v>
      </c>
      <c r="I43" s="109">
        <f t="shared" si="9"/>
        <v>206789</v>
      </c>
      <c r="J43" s="109">
        <f t="shared" si="9"/>
        <v>162985</v>
      </c>
      <c r="K43" s="109">
        <f t="shared" si="9"/>
        <v>407616</v>
      </c>
      <c r="L43" s="109">
        <f t="shared" si="9"/>
        <v>466240</v>
      </c>
      <c r="M43" s="109">
        <f t="shared" si="9"/>
        <v>423556</v>
      </c>
      <c r="N43" s="109">
        <f t="shared" si="9"/>
        <v>398855</v>
      </c>
      <c r="O43" s="109">
        <f t="shared" si="9"/>
        <v>63683</v>
      </c>
      <c r="P43" s="109">
        <f t="shared" si="9"/>
        <v>103437</v>
      </c>
      <c r="Q43" s="109">
        <f t="shared" si="9"/>
        <v>92483</v>
      </c>
      <c r="R43" s="109">
        <f t="shared" si="9"/>
        <v>157282</v>
      </c>
      <c r="S43" s="109">
        <f t="shared" si="9"/>
        <v>317550</v>
      </c>
      <c r="T43" s="110">
        <f t="shared" si="9"/>
        <v>319811</v>
      </c>
      <c r="U43" s="109">
        <f t="shared" si="9"/>
        <v>44384</v>
      </c>
      <c r="V43" s="109">
        <f t="shared" si="9"/>
        <v>50530</v>
      </c>
      <c r="W43" s="112">
        <f t="shared" si="9"/>
        <v>1660092</v>
      </c>
      <c r="X43" s="113">
        <f t="shared" si="9"/>
        <v>1767267</v>
      </c>
      <c r="Y43" s="113">
        <f t="shared" si="9"/>
        <v>1426805</v>
      </c>
      <c r="Z43" s="157">
        <f t="shared" si="9"/>
        <v>1300750</v>
      </c>
      <c r="AA43" s="109">
        <f t="shared" si="9"/>
        <v>132265</v>
      </c>
      <c r="AB43" s="109">
        <f t="shared" si="9"/>
        <v>186209</v>
      </c>
      <c r="AC43" s="109">
        <f t="shared" si="9"/>
        <v>954645</v>
      </c>
      <c r="AD43" s="109">
        <f t="shared" si="9"/>
        <v>1214134</v>
      </c>
      <c r="AE43" s="109">
        <f t="shared" si="9"/>
        <v>0</v>
      </c>
      <c r="AF43" s="109">
        <f t="shared" si="9"/>
        <v>9257</v>
      </c>
      <c r="AG43" s="109">
        <f t="shared" si="9"/>
        <v>38560</v>
      </c>
      <c r="AH43" s="109">
        <f t="shared" si="9"/>
        <v>54060</v>
      </c>
      <c r="AI43" s="109">
        <f t="shared" si="9"/>
        <v>442350</v>
      </c>
      <c r="AJ43" s="109">
        <f t="shared" si="9"/>
        <v>380350</v>
      </c>
      <c r="AK43" s="109">
        <f t="shared" si="9"/>
        <v>0</v>
      </c>
      <c r="AL43" s="109">
        <f t="shared" si="9"/>
        <v>0</v>
      </c>
      <c r="AM43" s="110">
        <f t="shared" si="9"/>
        <v>243543</v>
      </c>
      <c r="AN43" s="109">
        <f t="shared" si="9"/>
        <v>243543</v>
      </c>
      <c r="AO43" s="109">
        <f t="shared" si="9"/>
        <v>387663</v>
      </c>
      <c r="AP43" s="110">
        <f t="shared" si="9"/>
        <v>232663</v>
      </c>
      <c r="AQ43" s="706">
        <f t="shared" si="9"/>
        <v>2478250</v>
      </c>
      <c r="AR43" s="111">
        <f t="shared" si="9"/>
        <v>2586626</v>
      </c>
      <c r="AS43" s="706">
        <f t="shared" si="9"/>
        <v>2807673</v>
      </c>
      <c r="AT43" s="114">
        <f t="shared" si="9"/>
        <v>2801607</v>
      </c>
    </row>
    <row r="44" spans="1:46" ht="13.5" thickBot="1">
      <c r="A44" s="152"/>
      <c r="B44" s="153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54"/>
      <c r="U44" s="140"/>
      <c r="V44" s="155"/>
      <c r="W44" s="156"/>
      <c r="X44" s="157"/>
      <c r="Y44" s="157"/>
      <c r="Z44" s="158"/>
      <c r="AA44" s="140"/>
      <c r="AB44" s="140"/>
      <c r="AC44" s="140"/>
      <c r="AD44" s="140"/>
      <c r="AE44" s="159"/>
      <c r="AF44" s="159"/>
      <c r="AG44" s="159"/>
      <c r="AH44" s="159"/>
      <c r="AI44" s="159"/>
      <c r="AJ44" s="159"/>
      <c r="AK44" s="159"/>
      <c r="AL44" s="158"/>
      <c r="AM44" s="154"/>
      <c r="AN44" s="140"/>
      <c r="AO44" s="140"/>
      <c r="AP44" s="155"/>
      <c r="AQ44" s="712"/>
      <c r="AR44" s="721"/>
      <c r="AS44" s="712"/>
      <c r="AT44" s="160"/>
    </row>
    <row r="45" spans="1:46" ht="25.5" customHeight="1" thickBot="1">
      <c r="A45" s="107"/>
      <c r="B45" s="141" t="s">
        <v>158</v>
      </c>
      <c r="C45" s="142">
        <f aca="true" t="shared" si="10" ref="C45:AT45">C10+C43</f>
        <v>866709</v>
      </c>
      <c r="D45" s="142">
        <f t="shared" si="10"/>
        <v>877724</v>
      </c>
      <c r="E45" s="142">
        <f t="shared" si="10"/>
        <v>882678</v>
      </c>
      <c r="F45" s="142">
        <f t="shared" si="10"/>
        <v>751133</v>
      </c>
      <c r="G45" s="142">
        <f t="shared" si="10"/>
        <v>277084</v>
      </c>
      <c r="H45" s="142">
        <f t="shared" si="10"/>
        <v>280014</v>
      </c>
      <c r="I45" s="142">
        <f t="shared" si="10"/>
        <v>279246</v>
      </c>
      <c r="J45" s="142">
        <f t="shared" si="10"/>
        <v>234392</v>
      </c>
      <c r="K45" s="142">
        <f t="shared" si="10"/>
        <v>600702</v>
      </c>
      <c r="L45" s="142">
        <f t="shared" si="10"/>
        <v>690028</v>
      </c>
      <c r="M45" s="142">
        <f t="shared" si="10"/>
        <v>676288</v>
      </c>
      <c r="N45" s="142">
        <f t="shared" si="10"/>
        <v>684205</v>
      </c>
      <c r="O45" s="142">
        <f t="shared" si="10"/>
        <v>63683</v>
      </c>
      <c r="P45" s="142">
        <f t="shared" si="10"/>
        <v>104483</v>
      </c>
      <c r="Q45" s="142">
        <f t="shared" si="10"/>
        <v>92483</v>
      </c>
      <c r="R45" s="142">
        <f t="shared" si="10"/>
        <v>159487</v>
      </c>
      <c r="S45" s="142">
        <f t="shared" si="10"/>
        <v>317550</v>
      </c>
      <c r="T45" s="161">
        <f t="shared" si="10"/>
        <v>319811</v>
      </c>
      <c r="U45" s="142">
        <f t="shared" si="10"/>
        <v>44384</v>
      </c>
      <c r="V45" s="142">
        <f t="shared" si="10"/>
        <v>50530</v>
      </c>
      <c r="W45" s="162">
        <f t="shared" si="10"/>
        <v>2125728</v>
      </c>
      <c r="X45" s="143">
        <f t="shared" si="10"/>
        <v>2272060</v>
      </c>
      <c r="Y45" s="143">
        <f t="shared" si="10"/>
        <v>1975079</v>
      </c>
      <c r="Z45" s="143">
        <f t="shared" si="10"/>
        <v>1879747</v>
      </c>
      <c r="AA45" s="142">
        <f t="shared" si="10"/>
        <v>132265</v>
      </c>
      <c r="AB45" s="142">
        <f t="shared" si="10"/>
        <v>196209</v>
      </c>
      <c r="AC45" s="142">
        <f t="shared" si="10"/>
        <v>954645</v>
      </c>
      <c r="AD45" s="142">
        <f t="shared" si="10"/>
        <v>1218378</v>
      </c>
      <c r="AE45" s="142">
        <f t="shared" si="10"/>
        <v>0</v>
      </c>
      <c r="AF45" s="142">
        <f t="shared" si="10"/>
        <v>9257</v>
      </c>
      <c r="AG45" s="142">
        <f t="shared" si="10"/>
        <v>38560</v>
      </c>
      <c r="AH45" s="142">
        <f t="shared" si="10"/>
        <v>54060</v>
      </c>
      <c r="AI45" s="142">
        <f t="shared" si="10"/>
        <v>442350</v>
      </c>
      <c r="AJ45" s="142">
        <f t="shared" si="10"/>
        <v>380350</v>
      </c>
      <c r="AK45" s="142">
        <f t="shared" si="10"/>
        <v>0</v>
      </c>
      <c r="AL45" s="142">
        <f t="shared" si="10"/>
        <v>0</v>
      </c>
      <c r="AM45" s="161">
        <f t="shared" si="10"/>
        <v>243543</v>
      </c>
      <c r="AN45" s="142">
        <f t="shared" si="10"/>
        <v>243543</v>
      </c>
      <c r="AO45" s="142">
        <f t="shared" si="10"/>
        <v>387663</v>
      </c>
      <c r="AP45" s="161">
        <f t="shared" si="10"/>
        <v>232663</v>
      </c>
      <c r="AQ45" s="710">
        <f t="shared" si="10"/>
        <v>2943886</v>
      </c>
      <c r="AR45" s="719">
        <f t="shared" si="10"/>
        <v>3101419</v>
      </c>
      <c r="AS45" s="710">
        <f t="shared" si="10"/>
        <v>3355947</v>
      </c>
      <c r="AT45" s="163">
        <f t="shared" si="10"/>
        <v>3384848</v>
      </c>
    </row>
    <row r="46" spans="1:46" ht="36.75" customHeight="1" thickBot="1">
      <c r="A46" s="107"/>
      <c r="B46" s="164" t="s">
        <v>159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>
        <f>O41</f>
        <v>0</v>
      </c>
      <c r="P46" s="165">
        <f>P41</f>
        <v>35809</v>
      </c>
      <c r="Q46" s="165">
        <f>Q41</f>
        <v>13088</v>
      </c>
      <c r="R46" s="165">
        <v>8988</v>
      </c>
      <c r="S46" s="165"/>
      <c r="T46" s="166"/>
      <c r="U46" s="165"/>
      <c r="V46" s="167"/>
      <c r="W46" s="145">
        <f>C46+G46+K46+O46+S46</f>
        <v>0</v>
      </c>
      <c r="X46" s="146">
        <f>D46+H46+L46+P46+T46</f>
        <v>35809</v>
      </c>
      <c r="Y46" s="146">
        <f>E46+I46+M46+Q46+U46</f>
        <v>13088</v>
      </c>
      <c r="Z46" s="146">
        <f>F46+J46+N46+R46+V46</f>
        <v>8988</v>
      </c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9"/>
      <c r="AM46" s="166"/>
      <c r="AN46" s="170"/>
      <c r="AO46" s="165"/>
      <c r="AP46" s="171"/>
      <c r="AQ46" s="708">
        <f>W46+AM46+AA46+AE46</f>
        <v>0</v>
      </c>
      <c r="AR46" s="715">
        <f>X46+AN46+AB46+AF46</f>
        <v>35809</v>
      </c>
      <c r="AS46" s="708">
        <f>Y46+AO46+AC46+AG46</f>
        <v>13088</v>
      </c>
      <c r="AT46" s="94">
        <v>8988</v>
      </c>
    </row>
    <row r="47" spans="1:46" ht="25.5" customHeight="1" thickBot="1">
      <c r="A47" s="107"/>
      <c r="B47" s="172" t="s">
        <v>160</v>
      </c>
      <c r="C47" s="173">
        <f aca="true" t="shared" si="11" ref="C47:AT47">C45-C46</f>
        <v>866709</v>
      </c>
      <c r="D47" s="173">
        <f t="shared" si="11"/>
        <v>877724</v>
      </c>
      <c r="E47" s="173">
        <f t="shared" si="11"/>
        <v>882678</v>
      </c>
      <c r="F47" s="173">
        <f t="shared" si="11"/>
        <v>751133</v>
      </c>
      <c r="G47" s="173">
        <f t="shared" si="11"/>
        <v>277084</v>
      </c>
      <c r="H47" s="173">
        <f t="shared" si="11"/>
        <v>280014</v>
      </c>
      <c r="I47" s="173">
        <f t="shared" si="11"/>
        <v>279246</v>
      </c>
      <c r="J47" s="173">
        <f t="shared" si="11"/>
        <v>234392</v>
      </c>
      <c r="K47" s="173">
        <f t="shared" si="11"/>
        <v>600702</v>
      </c>
      <c r="L47" s="173">
        <f t="shared" si="11"/>
        <v>690028</v>
      </c>
      <c r="M47" s="173">
        <f t="shared" si="11"/>
        <v>676288</v>
      </c>
      <c r="N47" s="173">
        <f t="shared" si="11"/>
        <v>684205</v>
      </c>
      <c r="O47" s="173">
        <f t="shared" si="11"/>
        <v>63683</v>
      </c>
      <c r="P47" s="173">
        <f t="shared" si="11"/>
        <v>68674</v>
      </c>
      <c r="Q47" s="173">
        <f t="shared" si="11"/>
        <v>79395</v>
      </c>
      <c r="R47" s="173">
        <f t="shared" si="11"/>
        <v>150499</v>
      </c>
      <c r="S47" s="173">
        <f t="shared" si="11"/>
        <v>317550</v>
      </c>
      <c r="T47" s="174">
        <f t="shared" si="11"/>
        <v>319811</v>
      </c>
      <c r="U47" s="173">
        <f t="shared" si="11"/>
        <v>44384</v>
      </c>
      <c r="V47" s="173">
        <f t="shared" si="11"/>
        <v>50530</v>
      </c>
      <c r="W47" s="175">
        <f t="shared" si="11"/>
        <v>2125728</v>
      </c>
      <c r="X47" s="176">
        <f t="shared" si="11"/>
        <v>2236251</v>
      </c>
      <c r="Y47" s="176">
        <f t="shared" si="11"/>
        <v>1961991</v>
      </c>
      <c r="Z47" s="176">
        <f t="shared" si="11"/>
        <v>1870759</v>
      </c>
      <c r="AA47" s="173">
        <f t="shared" si="11"/>
        <v>132265</v>
      </c>
      <c r="AB47" s="173">
        <f t="shared" si="11"/>
        <v>196209</v>
      </c>
      <c r="AC47" s="173">
        <f t="shared" si="11"/>
        <v>954645</v>
      </c>
      <c r="AD47" s="173">
        <f t="shared" si="11"/>
        <v>1218378</v>
      </c>
      <c r="AE47" s="173">
        <f t="shared" si="11"/>
        <v>0</v>
      </c>
      <c r="AF47" s="173">
        <f t="shared" si="11"/>
        <v>9257</v>
      </c>
      <c r="AG47" s="173">
        <f t="shared" si="11"/>
        <v>38560</v>
      </c>
      <c r="AH47" s="173">
        <f t="shared" si="11"/>
        <v>54060</v>
      </c>
      <c r="AI47" s="173">
        <f t="shared" si="11"/>
        <v>442350</v>
      </c>
      <c r="AJ47" s="173">
        <f t="shared" si="11"/>
        <v>380350</v>
      </c>
      <c r="AK47" s="173">
        <f t="shared" si="11"/>
        <v>0</v>
      </c>
      <c r="AL47" s="173">
        <f t="shared" si="11"/>
        <v>0</v>
      </c>
      <c r="AM47" s="174">
        <f t="shared" si="11"/>
        <v>243543</v>
      </c>
      <c r="AN47" s="173">
        <f t="shared" si="11"/>
        <v>243543</v>
      </c>
      <c r="AO47" s="173">
        <f t="shared" si="11"/>
        <v>387663</v>
      </c>
      <c r="AP47" s="174">
        <f t="shared" si="11"/>
        <v>232663</v>
      </c>
      <c r="AQ47" s="713">
        <f t="shared" si="11"/>
        <v>2943886</v>
      </c>
      <c r="AR47" s="722">
        <f t="shared" si="11"/>
        <v>3065610</v>
      </c>
      <c r="AS47" s="713">
        <f t="shared" si="11"/>
        <v>3342859</v>
      </c>
      <c r="AT47" s="177">
        <f t="shared" si="11"/>
        <v>3375860</v>
      </c>
    </row>
    <row r="48" spans="2:46" ht="12.7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7:46" ht="12.75"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</sheetData>
  <mergeCells count="13">
    <mergeCell ref="B2:AA2"/>
    <mergeCell ref="A5:A6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/>
  <pageMargins left="0" right="0" top="1.49" bottom="0.39375" header="1.38" footer="0.5118055555555556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B53"/>
  <sheetViews>
    <sheetView workbookViewId="0" topLeftCell="AI11">
      <selection activeCell="AX26" sqref="AX26"/>
    </sheetView>
  </sheetViews>
  <sheetFormatPr defaultColWidth="9.00390625" defaultRowHeight="12.75"/>
  <cols>
    <col min="1" max="1" width="4.625" style="0" customWidth="1"/>
    <col min="2" max="2" width="14.37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5.625" style="0" bestFit="1" customWidth="1"/>
    <col min="26" max="26" width="7.37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0" width="6.25390625" style="0" customWidth="1"/>
    <col min="41" max="41" width="6.875" style="0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47" width="6.875" style="0" customWidth="1"/>
    <col min="48" max="48" width="6.25390625" style="0" customWidth="1"/>
    <col min="49" max="49" width="6.875" style="0" customWidth="1"/>
    <col min="50" max="50" width="7.00390625" style="0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4" spans="2:40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796" t="s">
        <v>161</v>
      </c>
      <c r="AD4" s="796"/>
      <c r="AE4" s="796"/>
      <c r="AF4" s="796"/>
      <c r="AG4" s="796"/>
      <c r="AH4" s="796"/>
      <c r="AI4" s="796"/>
      <c r="AJ4" s="796"/>
      <c r="AK4" s="796"/>
      <c r="AL4" s="1"/>
      <c r="AM4" s="28"/>
      <c r="AN4" s="28"/>
    </row>
    <row r="5" spans="2:4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28"/>
      <c r="AN5" s="28"/>
    </row>
    <row r="6" spans="2:40" ht="12.75">
      <c r="B6" s="798" t="s">
        <v>162</v>
      </c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46"/>
      <c r="AE6" s="68"/>
      <c r="AF6" s="68"/>
      <c r="AG6" s="68"/>
      <c r="AH6" s="68"/>
      <c r="AI6" s="68"/>
      <c r="AJ6" s="68"/>
      <c r="AK6" s="28"/>
      <c r="AL6" s="28"/>
      <c r="AM6" s="28"/>
      <c r="AN6" s="28"/>
    </row>
    <row r="7" spans="2:40" ht="12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8"/>
      <c r="AF7" s="68"/>
      <c r="AG7" s="68"/>
      <c r="AH7" s="68"/>
      <c r="AI7" s="68"/>
      <c r="AJ7" s="68"/>
      <c r="AK7" s="28"/>
      <c r="AL7" s="28"/>
      <c r="AM7" s="28"/>
      <c r="AN7" s="28"/>
    </row>
    <row r="8" spans="2:40" ht="12.75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28"/>
      <c r="AL8" s="28"/>
      <c r="AM8" s="28"/>
      <c r="AN8" s="28"/>
    </row>
    <row r="9" spans="2:40" ht="12.7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52" ht="13.5" thickBot="1">
      <c r="B10" s="28"/>
      <c r="C10" s="806" t="s">
        <v>163</v>
      </c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180"/>
      <c r="AE10" s="180"/>
      <c r="AF10" s="180"/>
      <c r="AG10" s="180"/>
      <c r="AH10" s="180"/>
      <c r="AI10" s="180"/>
      <c r="AJ10" s="180"/>
      <c r="AK10" s="28"/>
      <c r="AL10" s="28"/>
      <c r="AM10" s="28"/>
      <c r="AN10" s="28"/>
      <c r="AZ10" t="s">
        <v>164</v>
      </c>
    </row>
    <row r="11" spans="1:54" ht="27.75" customHeight="1" thickBot="1">
      <c r="A11" s="75"/>
      <c r="B11" s="599"/>
      <c r="C11" s="807" t="s">
        <v>165</v>
      </c>
      <c r="D11" s="808"/>
      <c r="E11" s="808"/>
      <c r="F11" s="809"/>
      <c r="G11" s="807" t="s">
        <v>166</v>
      </c>
      <c r="H11" s="808"/>
      <c r="I11" s="808"/>
      <c r="J11" s="809"/>
      <c r="K11" s="807" t="s">
        <v>167</v>
      </c>
      <c r="L11" s="808"/>
      <c r="M11" s="808"/>
      <c r="N11" s="809"/>
      <c r="O11" s="807" t="s">
        <v>168</v>
      </c>
      <c r="P11" s="808"/>
      <c r="Q11" s="808"/>
      <c r="R11" s="809"/>
      <c r="S11" s="807" t="s">
        <v>169</v>
      </c>
      <c r="T11" s="808"/>
      <c r="U11" s="808"/>
      <c r="V11" s="809"/>
      <c r="W11" s="807" t="s">
        <v>170</v>
      </c>
      <c r="X11" s="808"/>
      <c r="Y11" s="808"/>
      <c r="Z11" s="809"/>
      <c r="AA11" s="807" t="s">
        <v>171</v>
      </c>
      <c r="AB11" s="808"/>
      <c r="AC11" s="808"/>
      <c r="AD11" s="809"/>
      <c r="AE11" s="776" t="s">
        <v>172</v>
      </c>
      <c r="AF11" s="800"/>
      <c r="AG11" s="801"/>
      <c r="AH11" s="802"/>
      <c r="AI11" s="803" t="s">
        <v>173</v>
      </c>
      <c r="AJ11" s="804"/>
      <c r="AK11" s="804"/>
      <c r="AL11" s="805"/>
      <c r="AM11" s="776" t="s">
        <v>174</v>
      </c>
      <c r="AN11" s="787"/>
      <c r="AO11" s="787"/>
      <c r="AP11" s="787"/>
      <c r="AQ11" s="787" t="s">
        <v>514</v>
      </c>
      <c r="AR11" s="787"/>
      <c r="AS11" s="787"/>
      <c r="AT11" s="787"/>
      <c r="AU11" s="786" t="s">
        <v>175</v>
      </c>
      <c r="AV11" s="786"/>
      <c r="AW11" s="786"/>
      <c r="AX11" s="786"/>
      <c r="AY11" s="787" t="s">
        <v>176</v>
      </c>
      <c r="AZ11" s="787"/>
      <c r="BA11" s="787"/>
      <c r="BB11" s="787"/>
    </row>
    <row r="12" spans="1:54" ht="19.5" thickBot="1">
      <c r="A12" s="184"/>
      <c r="B12" s="599"/>
      <c r="C12" s="612" t="s">
        <v>123</v>
      </c>
      <c r="D12" s="74" t="s">
        <v>124</v>
      </c>
      <c r="E12" s="74" t="s">
        <v>125</v>
      </c>
      <c r="F12" s="613" t="s">
        <v>177</v>
      </c>
      <c r="G12" s="612" t="s">
        <v>123</v>
      </c>
      <c r="H12" s="74" t="s">
        <v>124</v>
      </c>
      <c r="I12" s="74" t="s">
        <v>125</v>
      </c>
      <c r="J12" s="613" t="s">
        <v>177</v>
      </c>
      <c r="K12" s="612" t="s">
        <v>123</v>
      </c>
      <c r="L12" s="74" t="s">
        <v>124</v>
      </c>
      <c r="M12" s="74" t="s">
        <v>125</v>
      </c>
      <c r="N12" s="613" t="s">
        <v>177</v>
      </c>
      <c r="O12" s="612" t="s">
        <v>123</v>
      </c>
      <c r="P12" s="74" t="s">
        <v>124</v>
      </c>
      <c r="Q12" s="74" t="s">
        <v>125</v>
      </c>
      <c r="R12" s="613" t="s">
        <v>177</v>
      </c>
      <c r="S12" s="612" t="s">
        <v>123</v>
      </c>
      <c r="T12" s="74" t="s">
        <v>124</v>
      </c>
      <c r="U12" s="74" t="s">
        <v>125</v>
      </c>
      <c r="V12" s="613" t="s">
        <v>177</v>
      </c>
      <c r="W12" s="612" t="s">
        <v>123</v>
      </c>
      <c r="X12" s="74" t="s">
        <v>124</v>
      </c>
      <c r="Y12" s="74" t="s">
        <v>125</v>
      </c>
      <c r="Z12" s="613" t="s">
        <v>177</v>
      </c>
      <c r="AA12" s="612" t="s">
        <v>123</v>
      </c>
      <c r="AB12" s="74" t="s">
        <v>124</v>
      </c>
      <c r="AC12" s="74" t="s">
        <v>125</v>
      </c>
      <c r="AD12" s="613" t="s">
        <v>177</v>
      </c>
      <c r="AE12" s="189" t="s">
        <v>123</v>
      </c>
      <c r="AF12" s="685" t="s">
        <v>124</v>
      </c>
      <c r="AG12" s="684" t="s">
        <v>125</v>
      </c>
      <c r="AH12" s="660" t="s">
        <v>177</v>
      </c>
      <c r="AI12" s="663" t="s">
        <v>123</v>
      </c>
      <c r="AJ12" s="181" t="s">
        <v>124</v>
      </c>
      <c r="AK12" s="186" t="s">
        <v>125</v>
      </c>
      <c r="AL12" s="664" t="s">
        <v>177</v>
      </c>
      <c r="AM12" s="660" t="s">
        <v>123</v>
      </c>
      <c r="AN12" s="183" t="s">
        <v>124</v>
      </c>
      <c r="AO12" s="187" t="s">
        <v>125</v>
      </c>
      <c r="AP12" s="188" t="s">
        <v>177</v>
      </c>
      <c r="AQ12" s="189" t="s">
        <v>123</v>
      </c>
      <c r="AR12" s="74" t="s">
        <v>124</v>
      </c>
      <c r="AS12" s="74" t="s">
        <v>125</v>
      </c>
      <c r="AT12" s="185" t="s">
        <v>177</v>
      </c>
      <c r="AU12" s="580" t="s">
        <v>123</v>
      </c>
      <c r="AV12" s="581" t="s">
        <v>124</v>
      </c>
      <c r="AW12" s="581" t="s">
        <v>125</v>
      </c>
      <c r="AX12" s="582" t="s">
        <v>177</v>
      </c>
      <c r="AY12" s="187" t="s">
        <v>123</v>
      </c>
      <c r="AZ12" s="181" t="s">
        <v>124</v>
      </c>
      <c r="BA12" s="181" t="s">
        <v>125</v>
      </c>
      <c r="BB12" s="182" t="s">
        <v>177</v>
      </c>
    </row>
    <row r="13" spans="1:54" ht="15" customHeight="1">
      <c r="A13" s="75"/>
      <c r="B13" s="599"/>
      <c r="C13" s="614"/>
      <c r="D13" s="190"/>
      <c r="E13" s="190"/>
      <c r="F13" s="615"/>
      <c r="G13" s="614"/>
      <c r="H13" s="190"/>
      <c r="I13" s="190"/>
      <c r="J13" s="615"/>
      <c r="K13" s="614"/>
      <c r="L13" s="190"/>
      <c r="M13" s="190"/>
      <c r="N13" s="615"/>
      <c r="O13" s="614"/>
      <c r="P13" s="190"/>
      <c r="Q13" s="190"/>
      <c r="R13" s="615"/>
      <c r="S13" s="614"/>
      <c r="T13" s="190"/>
      <c r="U13" s="190"/>
      <c r="V13" s="615"/>
      <c r="W13" s="614"/>
      <c r="X13" s="190"/>
      <c r="Y13" s="190"/>
      <c r="Z13" s="615"/>
      <c r="AA13" s="614"/>
      <c r="AB13" s="191"/>
      <c r="AC13" s="191"/>
      <c r="AD13" s="615"/>
      <c r="AE13" s="195"/>
      <c r="AF13" s="191"/>
      <c r="AG13" s="683"/>
      <c r="AH13" s="192"/>
      <c r="AI13" s="583"/>
      <c r="AJ13" s="193"/>
      <c r="AK13" s="193"/>
      <c r="AL13" s="622"/>
      <c r="AM13" s="485"/>
      <c r="AN13" s="193"/>
      <c r="AO13" s="193"/>
      <c r="AP13" s="194"/>
      <c r="AQ13" s="429"/>
      <c r="AR13" s="432"/>
      <c r="AS13" s="432"/>
      <c r="AT13" s="195"/>
      <c r="AU13" s="583"/>
      <c r="AV13" s="429"/>
      <c r="AW13" s="432"/>
      <c r="AX13" s="584"/>
      <c r="AY13" s="485"/>
      <c r="AZ13" s="429"/>
      <c r="BA13" s="432"/>
      <c r="BB13" s="196"/>
    </row>
    <row r="14" spans="1:54" ht="15" customHeight="1">
      <c r="A14" s="85" t="s">
        <v>127</v>
      </c>
      <c r="B14" s="600" t="s">
        <v>128</v>
      </c>
      <c r="C14" s="616">
        <v>30970</v>
      </c>
      <c r="D14" s="197">
        <v>30970</v>
      </c>
      <c r="E14" s="197">
        <v>57200</v>
      </c>
      <c r="F14" s="617">
        <v>77060</v>
      </c>
      <c r="G14" s="616"/>
      <c r="H14" s="197"/>
      <c r="I14" s="197"/>
      <c r="J14" s="617"/>
      <c r="K14" s="616">
        <v>434666</v>
      </c>
      <c r="L14" s="197">
        <v>434666</v>
      </c>
      <c r="M14" s="197">
        <v>477986</v>
      </c>
      <c r="N14" s="617">
        <v>477986</v>
      </c>
      <c r="O14" s="616"/>
      <c r="P14" s="197"/>
      <c r="Q14" s="197"/>
      <c r="R14" s="617"/>
      <c r="S14" s="616"/>
      <c r="T14" s="197"/>
      <c r="U14" s="197"/>
      <c r="V14" s="617"/>
      <c r="W14" s="616"/>
      <c r="X14" s="197"/>
      <c r="Y14" s="197"/>
      <c r="Z14" s="617">
        <v>329</v>
      </c>
      <c r="AA14" s="616"/>
      <c r="AB14" s="198"/>
      <c r="AC14" s="198"/>
      <c r="AD14" s="619"/>
      <c r="AE14" s="641"/>
      <c r="AF14" s="200">
        <v>13348</v>
      </c>
      <c r="AG14" s="197"/>
      <c r="AH14" s="200">
        <v>18878</v>
      </c>
      <c r="AI14" s="616"/>
      <c r="AJ14" s="197"/>
      <c r="AK14" s="197"/>
      <c r="AL14" s="617"/>
      <c r="AM14" s="488">
        <f>C14+G14+K14+O14+S14+W14+AA14+AE14+AI14</f>
        <v>465636</v>
      </c>
      <c r="AN14" s="201">
        <f>D14+H14+L14+P14+T14+X14+AB14+AF14+AJ14</f>
        <v>478984</v>
      </c>
      <c r="AO14" s="201">
        <f>E14+I14+M14+Q14+U14+Y14+AC14+AG14+AK14</f>
        <v>535186</v>
      </c>
      <c r="AP14" s="201">
        <f>F14+J14+N14+R14+V14+Z14+AD14+AH14+AL14</f>
        <v>574253</v>
      </c>
      <c r="AQ14" s="445">
        <v>0</v>
      </c>
      <c r="AR14" s="458">
        <v>35809</v>
      </c>
      <c r="AS14" s="458">
        <v>13088</v>
      </c>
      <c r="AT14" s="200">
        <v>8988</v>
      </c>
      <c r="AU14" s="585">
        <f>AM14+AQ14</f>
        <v>465636</v>
      </c>
      <c r="AV14" s="430">
        <f>AN14+AR14</f>
        <v>514793</v>
      </c>
      <c r="AW14" s="433">
        <f>AO14+AS14</f>
        <v>548274</v>
      </c>
      <c r="AX14" s="586">
        <f>AP14+AT14</f>
        <v>583241</v>
      </c>
      <c r="AY14" s="488"/>
      <c r="AZ14" s="430"/>
      <c r="BA14" s="433"/>
      <c r="BB14" s="203"/>
    </row>
    <row r="15" spans="1:54" ht="15" customHeight="1" thickBot="1">
      <c r="A15" s="95"/>
      <c r="B15" s="601"/>
      <c r="C15" s="618"/>
      <c r="D15" s="204"/>
      <c r="E15" s="204"/>
      <c r="F15" s="619"/>
      <c r="G15" s="618"/>
      <c r="H15" s="204"/>
      <c r="I15" s="204"/>
      <c r="J15" s="619"/>
      <c r="K15" s="618"/>
      <c r="L15" s="204"/>
      <c r="M15" s="204"/>
      <c r="N15" s="619"/>
      <c r="O15" s="618"/>
      <c r="P15" s="204"/>
      <c r="Q15" s="204"/>
      <c r="R15" s="619"/>
      <c r="S15" s="618"/>
      <c r="T15" s="204"/>
      <c r="U15" s="204"/>
      <c r="V15" s="619"/>
      <c r="W15" s="618"/>
      <c r="X15" s="204"/>
      <c r="Y15" s="204"/>
      <c r="Z15" s="619"/>
      <c r="AA15" s="618"/>
      <c r="AB15" s="199"/>
      <c r="AC15" s="199"/>
      <c r="AD15" s="619"/>
      <c r="AE15" s="642"/>
      <c r="AF15" s="205"/>
      <c r="AG15" s="204"/>
      <c r="AH15" s="205"/>
      <c r="AI15" s="618"/>
      <c r="AJ15" s="204"/>
      <c r="AK15" s="204"/>
      <c r="AL15" s="619"/>
      <c r="AM15" s="486"/>
      <c r="AN15" s="206"/>
      <c r="AO15" s="206"/>
      <c r="AP15" s="207"/>
      <c r="AQ15" s="475"/>
      <c r="AR15" s="484"/>
      <c r="AS15" s="484"/>
      <c r="AT15" s="205"/>
      <c r="AU15" s="587"/>
      <c r="AV15" s="588"/>
      <c r="AW15" s="589"/>
      <c r="AX15" s="590"/>
      <c r="AY15" s="578"/>
      <c r="AZ15" s="431"/>
      <c r="BA15" s="434"/>
      <c r="BB15" s="209"/>
    </row>
    <row r="16" spans="1:54" ht="20.25" customHeight="1" thickBot="1">
      <c r="A16" s="210"/>
      <c r="B16" s="602" t="s">
        <v>178</v>
      </c>
      <c r="C16" s="620">
        <f aca="true" t="shared" si="0" ref="C16:BB16">SUM(C14:C15)</f>
        <v>30970</v>
      </c>
      <c r="D16" s="211">
        <f t="shared" si="0"/>
        <v>30970</v>
      </c>
      <c r="E16" s="211">
        <f t="shared" si="0"/>
        <v>57200</v>
      </c>
      <c r="F16" s="621">
        <f t="shared" si="0"/>
        <v>77060</v>
      </c>
      <c r="G16" s="620">
        <f t="shared" si="0"/>
        <v>0</v>
      </c>
      <c r="H16" s="211">
        <f t="shared" si="0"/>
        <v>0</v>
      </c>
      <c r="I16" s="211">
        <f t="shared" si="0"/>
        <v>0</v>
      </c>
      <c r="J16" s="621">
        <f t="shared" si="0"/>
        <v>0</v>
      </c>
      <c r="K16" s="620">
        <f t="shared" si="0"/>
        <v>434666</v>
      </c>
      <c r="L16" s="211">
        <f t="shared" si="0"/>
        <v>434666</v>
      </c>
      <c r="M16" s="211">
        <f t="shared" si="0"/>
        <v>477986</v>
      </c>
      <c r="N16" s="621">
        <f t="shared" si="0"/>
        <v>477986</v>
      </c>
      <c r="O16" s="620">
        <f t="shared" si="0"/>
        <v>0</v>
      </c>
      <c r="P16" s="211">
        <f t="shared" si="0"/>
        <v>0</v>
      </c>
      <c r="Q16" s="211">
        <f t="shared" si="0"/>
        <v>0</v>
      </c>
      <c r="R16" s="621">
        <f t="shared" si="0"/>
        <v>0</v>
      </c>
      <c r="S16" s="620">
        <f t="shared" si="0"/>
        <v>0</v>
      </c>
      <c r="T16" s="211">
        <f t="shared" si="0"/>
        <v>0</v>
      </c>
      <c r="U16" s="211">
        <f>SUM(U14:U15)</f>
        <v>0</v>
      </c>
      <c r="V16" s="621">
        <f>SUM(V14:V15)</f>
        <v>0</v>
      </c>
      <c r="W16" s="620">
        <f t="shared" si="0"/>
        <v>0</v>
      </c>
      <c r="X16" s="211">
        <f t="shared" si="0"/>
        <v>0</v>
      </c>
      <c r="Y16" s="211">
        <f t="shared" si="0"/>
        <v>0</v>
      </c>
      <c r="Z16" s="621">
        <f t="shared" si="0"/>
        <v>329</v>
      </c>
      <c r="AA16" s="620">
        <f t="shared" si="0"/>
        <v>0</v>
      </c>
      <c r="AB16" s="211">
        <f t="shared" si="0"/>
        <v>0</v>
      </c>
      <c r="AC16" s="211">
        <f t="shared" si="0"/>
        <v>0</v>
      </c>
      <c r="AD16" s="621">
        <f t="shared" si="0"/>
        <v>0</v>
      </c>
      <c r="AE16" s="239">
        <f t="shared" si="0"/>
        <v>0</v>
      </c>
      <c r="AF16" s="447">
        <f t="shared" si="0"/>
        <v>13348</v>
      </c>
      <c r="AG16" s="460">
        <f t="shared" si="0"/>
        <v>0</v>
      </c>
      <c r="AH16" s="659">
        <f t="shared" si="0"/>
        <v>18878</v>
      </c>
      <c r="AI16" s="657">
        <f t="shared" si="0"/>
        <v>0</v>
      </c>
      <c r="AJ16" s="447">
        <f t="shared" si="0"/>
        <v>0</v>
      </c>
      <c r="AK16" s="465">
        <f t="shared" si="0"/>
        <v>0</v>
      </c>
      <c r="AL16" s="665">
        <f t="shared" si="0"/>
        <v>0</v>
      </c>
      <c r="AM16" s="443">
        <f>SUM(AM14:AM15)</f>
        <v>465636</v>
      </c>
      <c r="AN16" s="211">
        <f t="shared" si="0"/>
        <v>478984</v>
      </c>
      <c r="AO16" s="213">
        <f t="shared" si="0"/>
        <v>535186</v>
      </c>
      <c r="AP16" s="213">
        <f t="shared" si="0"/>
        <v>574253</v>
      </c>
      <c r="AQ16" s="213">
        <f t="shared" si="0"/>
        <v>0</v>
      </c>
      <c r="AR16" s="213">
        <f t="shared" si="0"/>
        <v>35809</v>
      </c>
      <c r="AS16" s="212">
        <f t="shared" si="0"/>
        <v>13088</v>
      </c>
      <c r="AT16" s="212">
        <f t="shared" si="0"/>
        <v>8988</v>
      </c>
      <c r="AU16" s="579">
        <f t="shared" si="0"/>
        <v>465636</v>
      </c>
      <c r="AV16" s="243">
        <f t="shared" si="0"/>
        <v>514793</v>
      </c>
      <c r="AW16" s="243">
        <f t="shared" si="0"/>
        <v>548274</v>
      </c>
      <c r="AX16" s="440">
        <f>SUM(AX14:AX15)</f>
        <v>583241</v>
      </c>
      <c r="AY16" s="593">
        <f t="shared" si="0"/>
        <v>0</v>
      </c>
      <c r="AZ16" s="593">
        <f t="shared" si="0"/>
        <v>0</v>
      </c>
      <c r="BA16" s="214">
        <f t="shared" si="0"/>
        <v>0</v>
      </c>
      <c r="BB16" s="214">
        <f t="shared" si="0"/>
        <v>0</v>
      </c>
    </row>
    <row r="17" spans="1:54" ht="15" customHeight="1">
      <c r="A17" s="115"/>
      <c r="B17" s="603"/>
      <c r="C17" s="583"/>
      <c r="D17" s="193"/>
      <c r="E17" s="193"/>
      <c r="F17" s="622"/>
      <c r="G17" s="583"/>
      <c r="H17" s="193"/>
      <c r="I17" s="193"/>
      <c r="J17" s="622"/>
      <c r="K17" s="583"/>
      <c r="L17" s="193"/>
      <c r="M17" s="193"/>
      <c r="N17" s="622"/>
      <c r="O17" s="583"/>
      <c r="P17" s="193"/>
      <c r="Q17" s="193"/>
      <c r="R17" s="622"/>
      <c r="S17" s="583"/>
      <c r="T17" s="193"/>
      <c r="U17" s="193"/>
      <c r="V17" s="622"/>
      <c r="W17" s="583"/>
      <c r="X17" s="193"/>
      <c r="Y17" s="193"/>
      <c r="Z17" s="622"/>
      <c r="AA17" s="645"/>
      <c r="AB17" s="192"/>
      <c r="AC17" s="192"/>
      <c r="AD17" s="622"/>
      <c r="AE17" s="610"/>
      <c r="AF17" s="215"/>
      <c r="AG17" s="193"/>
      <c r="AH17" s="215"/>
      <c r="AI17" s="583"/>
      <c r="AJ17" s="429"/>
      <c r="AK17" s="469"/>
      <c r="AL17" s="584"/>
      <c r="AM17" s="485"/>
      <c r="AN17" s="193"/>
      <c r="AO17" s="193"/>
      <c r="AP17" s="429"/>
      <c r="AQ17" s="478"/>
      <c r="AR17" s="432"/>
      <c r="AS17" s="432"/>
      <c r="AT17" s="432"/>
      <c r="AU17" s="485"/>
      <c r="AV17" s="193"/>
      <c r="AW17" s="193"/>
      <c r="AX17" s="194"/>
      <c r="AY17" s="686"/>
      <c r="AZ17" s="469"/>
      <c r="BA17" s="432"/>
      <c r="BB17" s="196"/>
    </row>
    <row r="18" spans="1:54" ht="15" customHeight="1">
      <c r="A18" s="144" t="s">
        <v>130</v>
      </c>
      <c r="B18" s="604" t="s">
        <v>131</v>
      </c>
      <c r="C18" s="623">
        <v>6000</v>
      </c>
      <c r="D18" s="216">
        <v>6000</v>
      </c>
      <c r="E18" s="216">
        <v>8076</v>
      </c>
      <c r="F18" s="624">
        <v>8076</v>
      </c>
      <c r="G18" s="623"/>
      <c r="H18" s="216"/>
      <c r="I18" s="216"/>
      <c r="J18" s="624"/>
      <c r="K18" s="623"/>
      <c r="L18" s="216"/>
      <c r="M18" s="216"/>
      <c r="N18" s="624">
        <v>87</v>
      </c>
      <c r="O18" s="623"/>
      <c r="P18" s="216"/>
      <c r="Q18" s="216"/>
      <c r="R18" s="624"/>
      <c r="S18" s="623"/>
      <c r="T18" s="216"/>
      <c r="U18" s="216"/>
      <c r="V18" s="624"/>
      <c r="W18" s="623"/>
      <c r="X18" s="216"/>
      <c r="Y18" s="216"/>
      <c r="Z18" s="624"/>
      <c r="AA18" s="646"/>
      <c r="AB18" s="217"/>
      <c r="AC18" s="217"/>
      <c r="AD18" s="624"/>
      <c r="AE18" s="228"/>
      <c r="AF18" s="198"/>
      <c r="AG18" s="217"/>
      <c r="AH18" s="198"/>
      <c r="AI18" s="616"/>
      <c r="AJ18" s="445"/>
      <c r="AK18" s="458"/>
      <c r="AL18" s="651"/>
      <c r="AM18" s="488">
        <f>C18+G18+K18+O18+S18+W18+AA18+AE18+AI18</f>
        <v>6000</v>
      </c>
      <c r="AN18" s="201">
        <f>D18+H18+L18+P18+T18+X18+AB18+AF18+AJ18</f>
        <v>6000</v>
      </c>
      <c r="AO18" s="201">
        <f>E18+I18+M18+Q18+U18+Y18+AC18+AG18+AK18</f>
        <v>8076</v>
      </c>
      <c r="AP18" s="201">
        <f>F18+J18+N18+R18+V18+Z18+AD18+AH18+AL18</f>
        <v>8163</v>
      </c>
      <c r="AQ18" s="479"/>
      <c r="AR18" s="483"/>
      <c r="AS18" s="483"/>
      <c r="AT18" s="483"/>
      <c r="AU18" s="222">
        <f>AM18+AQ18</f>
        <v>6000</v>
      </c>
      <c r="AV18" s="201">
        <f>AN18+AR18</f>
        <v>6000</v>
      </c>
      <c r="AW18" s="219">
        <f>AO18+AS18</f>
        <v>8076</v>
      </c>
      <c r="AX18" s="235">
        <f>AP18+AT18</f>
        <v>8163</v>
      </c>
      <c r="AY18" s="687">
        <v>68128</v>
      </c>
      <c r="AZ18" s="692">
        <v>67847</v>
      </c>
      <c r="BA18" s="692">
        <f>i_kiad_!AS12-AW18</f>
        <v>68999</v>
      </c>
      <c r="BB18" s="220">
        <f>i_kiad_!AT12-AX18</f>
        <v>67478</v>
      </c>
    </row>
    <row r="19" spans="1:54" ht="15" customHeight="1">
      <c r="A19" s="144"/>
      <c r="B19" s="604"/>
      <c r="C19" s="623"/>
      <c r="D19" s="216"/>
      <c r="E19" s="216"/>
      <c r="F19" s="624"/>
      <c r="G19" s="623"/>
      <c r="H19" s="216"/>
      <c r="I19" s="216"/>
      <c r="J19" s="624"/>
      <c r="K19" s="623"/>
      <c r="L19" s="216"/>
      <c r="M19" s="216"/>
      <c r="N19" s="624"/>
      <c r="O19" s="623"/>
      <c r="P19" s="216"/>
      <c r="Q19" s="216"/>
      <c r="R19" s="624"/>
      <c r="S19" s="623"/>
      <c r="T19" s="216"/>
      <c r="U19" s="216"/>
      <c r="V19" s="624"/>
      <c r="W19" s="623"/>
      <c r="X19" s="216"/>
      <c r="Y19" s="216"/>
      <c r="Z19" s="624"/>
      <c r="AA19" s="646"/>
      <c r="AB19" s="217"/>
      <c r="AC19" s="217"/>
      <c r="AD19" s="624"/>
      <c r="AE19" s="228"/>
      <c r="AF19" s="198"/>
      <c r="AG19" s="198"/>
      <c r="AH19" s="198"/>
      <c r="AI19" s="616"/>
      <c r="AJ19" s="445"/>
      <c r="AK19" s="458"/>
      <c r="AL19" s="651"/>
      <c r="AM19" s="634"/>
      <c r="AN19" s="201"/>
      <c r="AO19" s="201"/>
      <c r="AP19" s="430"/>
      <c r="AQ19" s="480"/>
      <c r="AR19" s="483"/>
      <c r="AS19" s="483"/>
      <c r="AT19" s="483"/>
      <c r="AU19" s="222"/>
      <c r="AV19" s="201"/>
      <c r="AW19" s="219"/>
      <c r="AX19" s="222"/>
      <c r="AY19" s="687"/>
      <c r="AZ19" s="692"/>
      <c r="BA19" s="692"/>
      <c r="BB19" s="220"/>
    </row>
    <row r="20" spans="1:54" ht="15" customHeight="1">
      <c r="A20" s="85" t="s">
        <v>132</v>
      </c>
      <c r="B20" s="605" t="s">
        <v>133</v>
      </c>
      <c r="C20" s="616">
        <v>28250</v>
      </c>
      <c r="D20" s="197">
        <v>28250</v>
      </c>
      <c r="E20" s="197">
        <v>26800</v>
      </c>
      <c r="F20" s="617">
        <v>26800</v>
      </c>
      <c r="G20" s="616"/>
      <c r="H20" s="197"/>
      <c r="I20" s="197"/>
      <c r="J20" s="617"/>
      <c r="K20" s="616"/>
      <c r="L20" s="197">
        <v>370</v>
      </c>
      <c r="M20" s="197"/>
      <c r="N20" s="617">
        <v>69</v>
      </c>
      <c r="O20" s="616"/>
      <c r="P20" s="197"/>
      <c r="Q20" s="197"/>
      <c r="R20" s="617"/>
      <c r="S20" s="616"/>
      <c r="T20" s="197"/>
      <c r="U20" s="197"/>
      <c r="V20" s="617"/>
      <c r="W20" s="616"/>
      <c r="X20" s="197"/>
      <c r="Y20" s="197"/>
      <c r="Z20" s="617"/>
      <c r="AA20" s="647"/>
      <c r="AB20" s="198"/>
      <c r="AC20" s="198"/>
      <c r="AD20" s="617"/>
      <c r="AE20" s="228"/>
      <c r="AF20" s="198"/>
      <c r="AG20" s="198"/>
      <c r="AH20" s="198"/>
      <c r="AI20" s="616"/>
      <c r="AJ20" s="445"/>
      <c r="AK20" s="458"/>
      <c r="AL20" s="651"/>
      <c r="AM20" s="488">
        <f>C20+G20+K20+O20+S20+W20+AA20+AE20+AI20</f>
        <v>28250</v>
      </c>
      <c r="AN20" s="201">
        <f>D20+H20+L20+P20+T20+X20+AB20+AF20+AJ20</f>
        <v>28620</v>
      </c>
      <c r="AO20" s="201">
        <f>E20+I20+M20+Q20+U20+Y20+AC20+AG20+AK20</f>
        <v>26800</v>
      </c>
      <c r="AP20" s="430">
        <f>F20+J20+N20+R20+V20+Z20+AD20+AH20+AL20</f>
        <v>26869</v>
      </c>
      <c r="AQ20" s="480"/>
      <c r="AR20" s="483"/>
      <c r="AS20" s="483"/>
      <c r="AT20" s="483"/>
      <c r="AU20" s="222">
        <f>AM20+AQ20</f>
        <v>28250</v>
      </c>
      <c r="AV20" s="201">
        <f>AN20+AR20</f>
        <v>28620</v>
      </c>
      <c r="AW20" s="219">
        <f>AO20+AS20</f>
        <v>26800</v>
      </c>
      <c r="AX20" s="235">
        <f>AP20+AT20</f>
        <v>26869</v>
      </c>
      <c r="AY20" s="687">
        <v>212446</v>
      </c>
      <c r="AZ20" s="692">
        <v>208174</v>
      </c>
      <c r="BA20" s="692">
        <f>i_kiad_!AS14-AW20</f>
        <v>196919</v>
      </c>
      <c r="BB20" s="220">
        <f>i_kiad_!AT14-AX20</f>
        <v>196955</v>
      </c>
    </row>
    <row r="21" spans="1:54" ht="15" customHeight="1">
      <c r="A21" s="85"/>
      <c r="B21" s="605"/>
      <c r="C21" s="616"/>
      <c r="D21" s="197"/>
      <c r="E21" s="197"/>
      <c r="F21" s="617"/>
      <c r="G21" s="616"/>
      <c r="H21" s="197"/>
      <c r="I21" s="197"/>
      <c r="J21" s="617"/>
      <c r="K21" s="616"/>
      <c r="L21" s="197"/>
      <c r="M21" s="204"/>
      <c r="N21" s="617"/>
      <c r="O21" s="616"/>
      <c r="P21" s="197"/>
      <c r="Q21" s="197"/>
      <c r="R21" s="617"/>
      <c r="S21" s="616"/>
      <c r="T21" s="197"/>
      <c r="U21" s="197"/>
      <c r="V21" s="617"/>
      <c r="W21" s="616"/>
      <c r="X21" s="197"/>
      <c r="Y21" s="197"/>
      <c r="Z21" s="617"/>
      <c r="AA21" s="647"/>
      <c r="AB21" s="198"/>
      <c r="AC21" s="198"/>
      <c r="AD21" s="617"/>
      <c r="AE21" s="228"/>
      <c r="AF21" s="198"/>
      <c r="AG21" s="198"/>
      <c r="AH21" s="198"/>
      <c r="AI21" s="616"/>
      <c r="AJ21" s="445"/>
      <c r="AK21" s="458"/>
      <c r="AL21" s="651"/>
      <c r="AM21" s="634"/>
      <c r="AN21" s="201"/>
      <c r="AO21" s="201"/>
      <c r="AP21" s="476"/>
      <c r="AQ21" s="480"/>
      <c r="AR21" s="483"/>
      <c r="AS21" s="483"/>
      <c r="AT21" s="483"/>
      <c r="AU21" s="222"/>
      <c r="AV21" s="201"/>
      <c r="AW21" s="219"/>
      <c r="AX21" s="222"/>
      <c r="AY21" s="687"/>
      <c r="AZ21" s="692"/>
      <c r="BA21" s="692"/>
      <c r="BB21" s="220"/>
    </row>
    <row r="22" spans="1:54" ht="15" customHeight="1">
      <c r="A22" s="85" t="s">
        <v>134</v>
      </c>
      <c r="B22" s="605" t="s">
        <v>135</v>
      </c>
      <c r="C22" s="616">
        <v>4740</v>
      </c>
      <c r="D22" s="197">
        <v>4740</v>
      </c>
      <c r="E22" s="197">
        <v>4135</v>
      </c>
      <c r="F22" s="617">
        <v>4135</v>
      </c>
      <c r="G22" s="616"/>
      <c r="H22" s="197"/>
      <c r="I22" s="197"/>
      <c r="J22" s="617"/>
      <c r="K22" s="636"/>
      <c r="L22" s="4"/>
      <c r="M22" s="221"/>
      <c r="N22" s="637">
        <v>40</v>
      </c>
      <c r="O22" s="616">
        <v>5450</v>
      </c>
      <c r="P22" s="197">
        <v>5450</v>
      </c>
      <c r="Q22" s="197"/>
      <c r="R22" s="617"/>
      <c r="S22" s="616"/>
      <c r="T22" s="197"/>
      <c r="U22" s="197"/>
      <c r="V22" s="617"/>
      <c r="W22" s="616"/>
      <c r="X22" s="197"/>
      <c r="Y22" s="197"/>
      <c r="Z22" s="617"/>
      <c r="AA22" s="647"/>
      <c r="AB22" s="198"/>
      <c r="AC22" s="198"/>
      <c r="AD22" s="617"/>
      <c r="AE22" s="228"/>
      <c r="AF22" s="198"/>
      <c r="AG22" s="198"/>
      <c r="AH22" s="198"/>
      <c r="AI22" s="616"/>
      <c r="AJ22" s="445"/>
      <c r="AK22" s="458"/>
      <c r="AL22" s="651"/>
      <c r="AM22" s="488">
        <f>C22+G22+K22+O22+S22+W22+AA22+AE22+AI22</f>
        <v>10190</v>
      </c>
      <c r="AN22" s="201">
        <f>D22+H22+L22+P22+T22+X22+AB22+AF22+AJ22</f>
        <v>10190</v>
      </c>
      <c r="AO22" s="201">
        <f>E22+I22+M22+Q22+U22+Y22+AC22+AG22+AK22</f>
        <v>4135</v>
      </c>
      <c r="AP22" s="430">
        <f>F22+J22+N22+R22+V22+Z22+AD22+AH22+AL22</f>
        <v>4175</v>
      </c>
      <c r="AQ22" s="480"/>
      <c r="AR22" s="483"/>
      <c r="AS22" s="483"/>
      <c r="AT22" s="483"/>
      <c r="AU22" s="222">
        <f>AM22+AQ22</f>
        <v>10190</v>
      </c>
      <c r="AV22" s="201">
        <f>AN22+AR22</f>
        <v>10190</v>
      </c>
      <c r="AW22" s="219">
        <f>AO22+AS22</f>
        <v>4135</v>
      </c>
      <c r="AX22" s="235">
        <f>AP22+AT22</f>
        <v>4175</v>
      </c>
      <c r="AY22" s="687">
        <v>91203</v>
      </c>
      <c r="AZ22" s="692">
        <v>94102</v>
      </c>
      <c r="BA22" s="692">
        <f>i_kiad_!AS16-AW22</f>
        <v>97333</v>
      </c>
      <c r="BB22" s="220">
        <f>i_kiad_!AT16-AX22</f>
        <v>97502</v>
      </c>
    </row>
    <row r="23" spans="1:54" ht="15" customHeight="1">
      <c r="A23" s="85"/>
      <c r="B23" s="605"/>
      <c r="C23" s="616"/>
      <c r="D23" s="197"/>
      <c r="E23" s="197"/>
      <c r="F23" s="617"/>
      <c r="G23" s="616"/>
      <c r="H23" s="197"/>
      <c r="I23" s="197"/>
      <c r="J23" s="617"/>
      <c r="K23" s="616"/>
      <c r="L23" s="197"/>
      <c r="M23" s="216"/>
      <c r="N23" s="617"/>
      <c r="O23" s="616"/>
      <c r="P23" s="197"/>
      <c r="Q23" s="197"/>
      <c r="R23" s="617"/>
      <c r="S23" s="616"/>
      <c r="T23" s="197"/>
      <c r="U23" s="197"/>
      <c r="V23" s="617"/>
      <c r="W23" s="616"/>
      <c r="X23" s="197"/>
      <c r="Y23" s="197"/>
      <c r="Z23" s="617"/>
      <c r="AA23" s="647"/>
      <c r="AB23" s="198"/>
      <c r="AC23" s="198"/>
      <c r="AD23" s="617"/>
      <c r="AE23" s="228"/>
      <c r="AF23" s="198"/>
      <c r="AG23" s="198"/>
      <c r="AH23" s="198"/>
      <c r="AI23" s="616"/>
      <c r="AJ23" s="445"/>
      <c r="AK23" s="458"/>
      <c r="AL23" s="651"/>
      <c r="AM23" s="634"/>
      <c r="AN23" s="201"/>
      <c r="AO23" s="201"/>
      <c r="AP23" s="476"/>
      <c r="AQ23" s="480"/>
      <c r="AR23" s="483"/>
      <c r="AS23" s="483"/>
      <c r="AT23" s="483"/>
      <c r="AU23" s="222"/>
      <c r="AV23" s="201"/>
      <c r="AW23" s="219"/>
      <c r="AX23" s="222"/>
      <c r="AY23" s="687"/>
      <c r="AZ23" s="692"/>
      <c r="BA23" s="692"/>
      <c r="BB23" s="220"/>
    </row>
    <row r="24" spans="1:54" ht="15" customHeight="1">
      <c r="A24" s="144" t="s">
        <v>141</v>
      </c>
      <c r="B24" s="603" t="s">
        <v>142</v>
      </c>
      <c r="C24" s="623">
        <v>2200</v>
      </c>
      <c r="D24" s="216">
        <v>2200</v>
      </c>
      <c r="E24" s="216">
        <v>9625</v>
      </c>
      <c r="F24" s="624">
        <v>2648</v>
      </c>
      <c r="G24" s="623"/>
      <c r="H24" s="216"/>
      <c r="I24" s="216"/>
      <c r="J24" s="624"/>
      <c r="K24" s="623">
        <v>17000</v>
      </c>
      <c r="L24" s="216">
        <v>17065</v>
      </c>
      <c r="M24" s="216"/>
      <c r="N24" s="624">
        <v>285</v>
      </c>
      <c r="O24" s="623"/>
      <c r="P24" s="216"/>
      <c r="Q24" s="216">
        <v>10000</v>
      </c>
      <c r="R24" s="624">
        <v>9715</v>
      </c>
      <c r="S24" s="623"/>
      <c r="T24" s="216"/>
      <c r="U24" s="216"/>
      <c r="V24" s="624"/>
      <c r="W24" s="623"/>
      <c r="X24" s="216"/>
      <c r="Y24" s="216"/>
      <c r="Z24" s="624"/>
      <c r="AA24" s="646"/>
      <c r="AB24" s="217"/>
      <c r="AC24" s="217"/>
      <c r="AD24" s="624"/>
      <c r="AE24" s="228"/>
      <c r="AF24" s="198"/>
      <c r="AG24" s="198"/>
      <c r="AH24" s="198"/>
      <c r="AI24" s="616"/>
      <c r="AJ24" s="445"/>
      <c r="AK24" s="458"/>
      <c r="AL24" s="651"/>
      <c r="AM24" s="488">
        <f>C24+G24+K24+O24+S24+W24+AA24+AE24+AI24</f>
        <v>19200</v>
      </c>
      <c r="AN24" s="201">
        <f>D24+H24+L24+P24+T24+X24+AB24+AF24+AJ24</f>
        <v>19265</v>
      </c>
      <c r="AO24" s="201">
        <f>E24+I24+M24+Q24+U24+Y24+AC24+AG24+AK24</f>
        <v>19625</v>
      </c>
      <c r="AP24" s="430">
        <f>F24+J24+N24+R24+V24+Z24+AD24+AH24+AL24</f>
        <v>12648</v>
      </c>
      <c r="AQ24" s="480"/>
      <c r="AR24" s="483"/>
      <c r="AS24" s="483"/>
      <c r="AT24" s="483"/>
      <c r="AU24" s="222">
        <f>AM24+AQ24</f>
        <v>19200</v>
      </c>
      <c r="AV24" s="201">
        <f>AN24+AR24</f>
        <v>19265</v>
      </c>
      <c r="AW24" s="219">
        <f>AO24+AS24</f>
        <v>19625</v>
      </c>
      <c r="AX24" s="235">
        <f>AP24+AT24</f>
        <v>12648</v>
      </c>
      <c r="AY24" s="687">
        <v>89261</v>
      </c>
      <c r="AZ24" s="692">
        <v>107949</v>
      </c>
      <c r="BA24" s="692">
        <f>i_kiad_!AS18-AW24</f>
        <v>96819</v>
      </c>
      <c r="BB24" s="220">
        <f>i_kiad_!AT18-AX24</f>
        <v>101058</v>
      </c>
    </row>
    <row r="25" spans="1:54" ht="15" customHeight="1">
      <c r="A25" s="85"/>
      <c r="B25" s="605"/>
      <c r="C25" s="616"/>
      <c r="D25" s="197"/>
      <c r="E25" s="197"/>
      <c r="F25" s="617"/>
      <c r="G25" s="616"/>
      <c r="H25" s="197"/>
      <c r="I25" s="197"/>
      <c r="J25" s="617"/>
      <c r="K25" s="616"/>
      <c r="L25" s="197"/>
      <c r="M25" s="197"/>
      <c r="N25" s="617"/>
      <c r="O25" s="616"/>
      <c r="P25" s="197"/>
      <c r="Q25" s="197"/>
      <c r="R25" s="617"/>
      <c r="S25" s="616"/>
      <c r="T25" s="197"/>
      <c r="U25" s="197"/>
      <c r="V25" s="617"/>
      <c r="W25" s="616"/>
      <c r="X25" s="197"/>
      <c r="Y25" s="197"/>
      <c r="Z25" s="617"/>
      <c r="AA25" s="647"/>
      <c r="AB25" s="198"/>
      <c r="AC25" s="198"/>
      <c r="AD25" s="617"/>
      <c r="AE25" s="228"/>
      <c r="AF25" s="198"/>
      <c r="AG25" s="198"/>
      <c r="AH25" s="198"/>
      <c r="AI25" s="616"/>
      <c r="AJ25" s="445"/>
      <c r="AK25" s="458"/>
      <c r="AL25" s="651"/>
      <c r="AM25" s="634"/>
      <c r="AN25" s="201"/>
      <c r="AO25" s="201"/>
      <c r="AP25" s="476"/>
      <c r="AQ25" s="452"/>
      <c r="AR25" s="458"/>
      <c r="AS25" s="458"/>
      <c r="AT25" s="458"/>
      <c r="AU25" s="202"/>
      <c r="AV25" s="201"/>
      <c r="AW25" s="201"/>
      <c r="AX25" s="202"/>
      <c r="AY25" s="688"/>
      <c r="AZ25" s="433"/>
      <c r="BA25" s="692"/>
      <c r="BB25" s="220"/>
    </row>
    <row r="26" spans="1:54" s="437" customFormat="1" ht="15" customHeight="1">
      <c r="A26" s="435"/>
      <c r="B26" s="606" t="s">
        <v>515</v>
      </c>
      <c r="C26" s="625">
        <f>SUM(C18:C24)</f>
        <v>41190</v>
      </c>
      <c r="D26" s="436">
        <f aca="true" t="shared" si="1" ref="D26:AH26">SUM(D18:D24)</f>
        <v>41190</v>
      </c>
      <c r="E26" s="436">
        <f t="shared" si="1"/>
        <v>48636</v>
      </c>
      <c r="F26" s="626">
        <f t="shared" si="1"/>
        <v>41659</v>
      </c>
      <c r="G26" s="625">
        <f t="shared" si="1"/>
        <v>0</v>
      </c>
      <c r="H26" s="436">
        <f t="shared" si="1"/>
        <v>0</v>
      </c>
      <c r="I26" s="436">
        <f t="shared" si="1"/>
        <v>0</v>
      </c>
      <c r="J26" s="626">
        <f t="shared" si="1"/>
        <v>0</v>
      </c>
      <c r="K26" s="625">
        <f t="shared" si="1"/>
        <v>17000</v>
      </c>
      <c r="L26" s="436">
        <f t="shared" si="1"/>
        <v>17435</v>
      </c>
      <c r="M26" s="436">
        <f t="shared" si="1"/>
        <v>0</v>
      </c>
      <c r="N26" s="626">
        <f t="shared" si="1"/>
        <v>481</v>
      </c>
      <c r="O26" s="625">
        <f t="shared" si="1"/>
        <v>5450</v>
      </c>
      <c r="P26" s="436">
        <f t="shared" si="1"/>
        <v>5450</v>
      </c>
      <c r="Q26" s="436">
        <f t="shared" si="1"/>
        <v>10000</v>
      </c>
      <c r="R26" s="626">
        <f t="shared" si="1"/>
        <v>9715</v>
      </c>
      <c r="S26" s="625">
        <f t="shared" si="1"/>
        <v>0</v>
      </c>
      <c r="T26" s="436">
        <f t="shared" si="1"/>
        <v>0</v>
      </c>
      <c r="U26" s="436">
        <f t="shared" si="1"/>
        <v>0</v>
      </c>
      <c r="V26" s="626">
        <f t="shared" si="1"/>
        <v>0</v>
      </c>
      <c r="W26" s="625">
        <f t="shared" si="1"/>
        <v>0</v>
      </c>
      <c r="X26" s="436">
        <f t="shared" si="1"/>
        <v>0</v>
      </c>
      <c r="Y26" s="436">
        <f t="shared" si="1"/>
        <v>0</v>
      </c>
      <c r="Z26" s="626">
        <f t="shared" si="1"/>
        <v>0</v>
      </c>
      <c r="AA26" s="625">
        <f t="shared" si="1"/>
        <v>0</v>
      </c>
      <c r="AB26" s="436">
        <f t="shared" si="1"/>
        <v>0</v>
      </c>
      <c r="AC26" s="436">
        <f t="shared" si="1"/>
        <v>0</v>
      </c>
      <c r="AD26" s="626">
        <f t="shared" si="1"/>
        <v>0</v>
      </c>
      <c r="AE26" s="438">
        <f t="shared" si="1"/>
        <v>0</v>
      </c>
      <c r="AF26" s="436">
        <f t="shared" si="1"/>
        <v>0</v>
      </c>
      <c r="AG26" s="436">
        <f t="shared" si="1"/>
        <v>0</v>
      </c>
      <c r="AH26" s="591">
        <f t="shared" si="1"/>
        <v>0</v>
      </c>
      <c r="AI26" s="625">
        <f aca="true" t="shared" si="2" ref="AI26:BB26">SUM(AI18:AI24)</f>
        <v>0</v>
      </c>
      <c r="AJ26" s="466">
        <f t="shared" si="2"/>
        <v>0</v>
      </c>
      <c r="AK26" s="470">
        <f t="shared" si="2"/>
        <v>0</v>
      </c>
      <c r="AL26" s="666">
        <f t="shared" si="2"/>
        <v>0</v>
      </c>
      <c r="AM26" s="438">
        <f t="shared" si="2"/>
        <v>63640</v>
      </c>
      <c r="AN26" s="436">
        <f t="shared" si="2"/>
        <v>64075</v>
      </c>
      <c r="AO26" s="436">
        <f t="shared" si="2"/>
        <v>58636</v>
      </c>
      <c r="AP26" s="466">
        <f t="shared" si="2"/>
        <v>51855</v>
      </c>
      <c r="AQ26" s="481">
        <f t="shared" si="2"/>
        <v>0</v>
      </c>
      <c r="AR26" s="470">
        <f t="shared" si="2"/>
        <v>0</v>
      </c>
      <c r="AS26" s="470">
        <f t="shared" si="2"/>
        <v>0</v>
      </c>
      <c r="AT26" s="470">
        <f t="shared" si="2"/>
        <v>0</v>
      </c>
      <c r="AU26" s="438">
        <f t="shared" si="2"/>
        <v>63640</v>
      </c>
      <c r="AV26" s="436">
        <f t="shared" si="2"/>
        <v>64075</v>
      </c>
      <c r="AW26" s="436">
        <f t="shared" si="2"/>
        <v>58636</v>
      </c>
      <c r="AX26" s="591">
        <f t="shared" si="2"/>
        <v>51855</v>
      </c>
      <c r="AY26" s="689">
        <f t="shared" si="2"/>
        <v>461038</v>
      </c>
      <c r="AZ26" s="470">
        <f t="shared" si="2"/>
        <v>478072</v>
      </c>
      <c r="BA26" s="470">
        <f t="shared" si="2"/>
        <v>460070</v>
      </c>
      <c r="BB26" s="438">
        <f t="shared" si="2"/>
        <v>462993</v>
      </c>
    </row>
    <row r="27" spans="1:54" ht="15" customHeight="1">
      <c r="A27" s="85"/>
      <c r="B27" s="605"/>
      <c r="C27" s="616"/>
      <c r="D27" s="197"/>
      <c r="E27" s="197"/>
      <c r="F27" s="617"/>
      <c r="G27" s="616"/>
      <c r="H27" s="197"/>
      <c r="I27" s="197"/>
      <c r="J27" s="617"/>
      <c r="K27" s="616"/>
      <c r="L27" s="197"/>
      <c r="M27" s="197"/>
      <c r="N27" s="617"/>
      <c r="O27" s="616"/>
      <c r="P27" s="197"/>
      <c r="Q27" s="197"/>
      <c r="R27" s="617"/>
      <c r="S27" s="616"/>
      <c r="T27" s="197"/>
      <c r="U27" s="197"/>
      <c r="V27" s="617"/>
      <c r="W27" s="616"/>
      <c r="X27" s="197"/>
      <c r="Y27" s="197"/>
      <c r="Z27" s="617"/>
      <c r="AA27" s="647"/>
      <c r="AB27" s="198"/>
      <c r="AC27" s="198"/>
      <c r="AD27" s="617"/>
      <c r="AE27" s="228"/>
      <c r="AF27" s="198"/>
      <c r="AG27" s="198"/>
      <c r="AH27" s="198"/>
      <c r="AI27" s="616"/>
      <c r="AJ27" s="445"/>
      <c r="AK27" s="458"/>
      <c r="AL27" s="651"/>
      <c r="AM27" s="634"/>
      <c r="AN27" s="201"/>
      <c r="AO27" s="201"/>
      <c r="AP27" s="476"/>
      <c r="AQ27" s="480"/>
      <c r="AR27" s="483"/>
      <c r="AS27" s="483"/>
      <c r="AT27" s="483"/>
      <c r="AU27" s="222"/>
      <c r="AV27" s="201"/>
      <c r="AW27" s="219"/>
      <c r="AX27" s="222"/>
      <c r="AY27" s="687"/>
      <c r="AZ27" s="692"/>
      <c r="BA27" s="692"/>
      <c r="BB27" s="220"/>
    </row>
    <row r="28" spans="1:54" ht="15" customHeight="1">
      <c r="A28" s="85" t="s">
        <v>136</v>
      </c>
      <c r="B28" s="605" t="s">
        <v>137</v>
      </c>
      <c r="C28" s="616">
        <v>6950</v>
      </c>
      <c r="D28" s="197">
        <v>6950</v>
      </c>
      <c r="E28" s="197">
        <v>8450</v>
      </c>
      <c r="F28" s="617">
        <v>8450</v>
      </c>
      <c r="G28" s="616"/>
      <c r="H28" s="197"/>
      <c r="I28" s="197"/>
      <c r="J28" s="617"/>
      <c r="K28" s="616">
        <v>9243</v>
      </c>
      <c r="L28" s="197">
        <v>9243</v>
      </c>
      <c r="M28" s="197">
        <v>17700</v>
      </c>
      <c r="N28" s="617">
        <v>16863</v>
      </c>
      <c r="O28" s="616"/>
      <c r="P28" s="197"/>
      <c r="Q28" s="197"/>
      <c r="R28" s="617">
        <v>1272</v>
      </c>
      <c r="S28" s="616"/>
      <c r="T28" s="197"/>
      <c r="U28" s="197"/>
      <c r="V28" s="617"/>
      <c r="W28" s="616"/>
      <c r="X28" s="197"/>
      <c r="Y28" s="197"/>
      <c r="Z28" s="617"/>
      <c r="AA28" s="647"/>
      <c r="AB28" s="198"/>
      <c r="AC28" s="198"/>
      <c r="AD28" s="617"/>
      <c r="AE28" s="228"/>
      <c r="AF28" s="198"/>
      <c r="AG28" s="198"/>
      <c r="AH28" s="198"/>
      <c r="AI28" s="616"/>
      <c r="AJ28" s="445"/>
      <c r="AK28" s="458"/>
      <c r="AL28" s="651"/>
      <c r="AM28" s="488">
        <f>C28+G28+K28+O28+S28+W28+AA28+AE28+AI28</f>
        <v>16193</v>
      </c>
      <c r="AN28" s="201">
        <f>D28+H28+L28+P28+T28+X28+AB28+AF28+AJ28</f>
        <v>16193</v>
      </c>
      <c r="AO28" s="201">
        <f>E28+I28+M28+Q28+U28+Y28+AC28+AG28+AK28</f>
        <v>26150</v>
      </c>
      <c r="AP28" s="430">
        <f>F28+J28+N28+R28+V28+Z28+AD28+AH28+AL28</f>
        <v>26585</v>
      </c>
      <c r="AQ28" s="480"/>
      <c r="AR28" s="483"/>
      <c r="AS28" s="483"/>
      <c r="AT28" s="483"/>
      <c r="AU28" s="222">
        <f>AM28+AQ28</f>
        <v>16193</v>
      </c>
      <c r="AV28" s="201">
        <f>AN28+AR28</f>
        <v>16193</v>
      </c>
      <c r="AW28" s="219">
        <f>AO28+AS28</f>
        <v>26150</v>
      </c>
      <c r="AX28" s="235">
        <f>AP28+AT28</f>
        <v>26585</v>
      </c>
      <c r="AY28" s="687">
        <v>33383</v>
      </c>
      <c r="AZ28" s="692">
        <v>33951</v>
      </c>
      <c r="BA28" s="692">
        <f>i_kiad_!AS23-AW28</f>
        <v>39089</v>
      </c>
      <c r="BB28" s="220">
        <f>i_kiad_!AT23-AX28</f>
        <v>39095</v>
      </c>
    </row>
    <row r="29" spans="1:54" ht="15" customHeight="1">
      <c r="A29" s="85"/>
      <c r="B29" s="605"/>
      <c r="C29" s="616"/>
      <c r="D29" s="197"/>
      <c r="E29" s="197"/>
      <c r="F29" s="617"/>
      <c r="G29" s="616"/>
      <c r="H29" s="197"/>
      <c r="I29" s="197"/>
      <c r="J29" s="617"/>
      <c r="K29" s="616"/>
      <c r="L29" s="197"/>
      <c r="M29" s="197"/>
      <c r="N29" s="617"/>
      <c r="O29" s="616"/>
      <c r="P29" s="197"/>
      <c r="Q29" s="197"/>
      <c r="R29" s="617"/>
      <c r="S29" s="616"/>
      <c r="T29" s="197"/>
      <c r="U29" s="197"/>
      <c r="V29" s="617"/>
      <c r="W29" s="616"/>
      <c r="X29" s="197"/>
      <c r="Y29" s="197"/>
      <c r="Z29" s="617"/>
      <c r="AA29" s="647"/>
      <c r="AB29" s="198"/>
      <c r="AC29" s="198"/>
      <c r="AD29" s="617"/>
      <c r="AE29" s="228"/>
      <c r="AF29" s="198"/>
      <c r="AG29" s="198"/>
      <c r="AH29" s="198"/>
      <c r="AI29" s="616"/>
      <c r="AJ29" s="445"/>
      <c r="AK29" s="458"/>
      <c r="AL29" s="651"/>
      <c r="AM29" s="634"/>
      <c r="AN29" s="201"/>
      <c r="AO29" s="201"/>
      <c r="AP29" s="476"/>
      <c r="AQ29" s="480"/>
      <c r="AR29" s="483"/>
      <c r="AS29" s="483"/>
      <c r="AT29" s="483"/>
      <c r="AU29" s="222"/>
      <c r="AV29" s="201"/>
      <c r="AW29" s="219"/>
      <c r="AX29" s="222"/>
      <c r="AY29" s="687"/>
      <c r="AZ29" s="692"/>
      <c r="BA29" s="692"/>
      <c r="BB29" s="220"/>
    </row>
    <row r="30" spans="1:54" ht="15" customHeight="1">
      <c r="A30" s="85" t="s">
        <v>139</v>
      </c>
      <c r="B30" s="605" t="s">
        <v>140</v>
      </c>
      <c r="C30" s="616">
        <v>21010</v>
      </c>
      <c r="D30" s="197">
        <v>34210</v>
      </c>
      <c r="E30" s="197">
        <v>37831</v>
      </c>
      <c r="F30" s="617">
        <v>39031</v>
      </c>
      <c r="G30" s="616"/>
      <c r="H30" s="197"/>
      <c r="I30" s="197"/>
      <c r="J30" s="617"/>
      <c r="K30" s="616">
        <v>17786</v>
      </c>
      <c r="L30" s="197">
        <v>17786</v>
      </c>
      <c r="M30" s="197"/>
      <c r="N30" s="617">
        <v>1257</v>
      </c>
      <c r="O30" s="616"/>
      <c r="P30" s="197"/>
      <c r="Q30" s="197"/>
      <c r="R30" s="617"/>
      <c r="S30" s="616"/>
      <c r="T30" s="197"/>
      <c r="U30" s="197"/>
      <c r="V30" s="617"/>
      <c r="W30" s="616"/>
      <c r="X30" s="197"/>
      <c r="Y30" s="197"/>
      <c r="Z30" s="617">
        <v>6000</v>
      </c>
      <c r="AA30" s="647"/>
      <c r="AB30" s="198"/>
      <c r="AC30" s="198"/>
      <c r="AD30" s="617"/>
      <c r="AE30" s="228"/>
      <c r="AF30" s="198"/>
      <c r="AG30" s="198"/>
      <c r="AH30" s="198"/>
      <c r="AI30" s="616"/>
      <c r="AJ30" s="445"/>
      <c r="AK30" s="458"/>
      <c r="AL30" s="651"/>
      <c r="AM30" s="488">
        <f>C30+G30+K30+O30+S30+W30+AA30+AE30+AI30</f>
        <v>38796</v>
      </c>
      <c r="AN30" s="201">
        <f>D30+H30+L30+P30+T30+X30+AB30+AF30+AJ30</f>
        <v>51996</v>
      </c>
      <c r="AO30" s="201">
        <f>E30+I30+M30+Q30+U30+Y30+AC30+AG30+AK30</f>
        <v>37831</v>
      </c>
      <c r="AP30" s="430">
        <f>F30+J30+N30+R30+V30+Z30+AD30+AH30+AL30</f>
        <v>46288</v>
      </c>
      <c r="AQ30" s="480"/>
      <c r="AR30" s="483"/>
      <c r="AS30" s="483"/>
      <c r="AT30" s="483"/>
      <c r="AU30" s="222">
        <f>AM30+AQ30</f>
        <v>38796</v>
      </c>
      <c r="AV30" s="201">
        <f>AN30+AR30</f>
        <v>51996</v>
      </c>
      <c r="AW30" s="219">
        <f>AO30+AS30</f>
        <v>37831</v>
      </c>
      <c r="AX30" s="235">
        <f>AP30+AT30</f>
        <v>46288</v>
      </c>
      <c r="AY30" s="687">
        <v>84923</v>
      </c>
      <c r="AZ30" s="692">
        <v>115118</v>
      </c>
      <c r="BA30" s="692">
        <f>i_kiad_!AS26-AW30</f>
        <v>59474</v>
      </c>
      <c r="BB30" s="220">
        <f>i_kiad_!AT26-AX30</f>
        <v>96043</v>
      </c>
    </row>
    <row r="31" spans="1:54" ht="15" customHeight="1">
      <c r="A31" s="144"/>
      <c r="B31" s="604"/>
      <c r="C31" s="623"/>
      <c r="D31" s="216"/>
      <c r="E31" s="216"/>
      <c r="F31" s="624"/>
      <c r="G31" s="623"/>
      <c r="H31" s="216"/>
      <c r="I31" s="216"/>
      <c r="J31" s="624"/>
      <c r="K31" s="623"/>
      <c r="L31" s="216"/>
      <c r="M31" s="216"/>
      <c r="N31" s="624"/>
      <c r="O31" s="623"/>
      <c r="P31" s="216"/>
      <c r="Q31" s="216"/>
      <c r="R31" s="624"/>
      <c r="S31" s="623"/>
      <c r="T31" s="216"/>
      <c r="U31" s="216"/>
      <c r="V31" s="624"/>
      <c r="W31" s="623"/>
      <c r="X31" s="216"/>
      <c r="Y31" s="216"/>
      <c r="Z31" s="624"/>
      <c r="AA31" s="646"/>
      <c r="AB31" s="217"/>
      <c r="AC31" s="217"/>
      <c r="AD31" s="624"/>
      <c r="AE31" s="228"/>
      <c r="AF31" s="198"/>
      <c r="AG31" s="198"/>
      <c r="AH31" s="198"/>
      <c r="AI31" s="616"/>
      <c r="AJ31" s="445"/>
      <c r="AK31" s="458"/>
      <c r="AL31" s="651"/>
      <c r="AM31" s="634"/>
      <c r="AN31" s="201"/>
      <c r="AO31" s="201"/>
      <c r="AP31" s="476"/>
      <c r="AQ31" s="480"/>
      <c r="AR31" s="483"/>
      <c r="AS31" s="483"/>
      <c r="AT31" s="483"/>
      <c r="AU31" s="222"/>
      <c r="AV31" s="201"/>
      <c r="AW31" s="219"/>
      <c r="AX31" s="222"/>
      <c r="AY31" s="687"/>
      <c r="AZ31" s="692"/>
      <c r="BA31" s="692"/>
      <c r="BB31" s="220"/>
    </row>
    <row r="32" spans="1:54" ht="15" customHeight="1">
      <c r="A32" s="85" t="s">
        <v>144</v>
      </c>
      <c r="B32" s="600" t="s">
        <v>145</v>
      </c>
      <c r="C32" s="616">
        <v>114480</v>
      </c>
      <c r="D32" s="197">
        <v>114480</v>
      </c>
      <c r="E32" s="197">
        <v>121240</v>
      </c>
      <c r="F32" s="617">
        <v>9298</v>
      </c>
      <c r="G32" s="616"/>
      <c r="H32" s="197"/>
      <c r="I32" s="197"/>
      <c r="J32" s="617"/>
      <c r="K32" s="616"/>
      <c r="L32" s="197"/>
      <c r="M32" s="197"/>
      <c r="N32" s="617"/>
      <c r="O32" s="616"/>
      <c r="P32" s="197"/>
      <c r="Q32" s="197"/>
      <c r="R32" s="617"/>
      <c r="S32" s="616"/>
      <c r="T32" s="197"/>
      <c r="U32" s="197"/>
      <c r="V32" s="617"/>
      <c r="W32" s="616"/>
      <c r="X32" s="197"/>
      <c r="Y32" s="197"/>
      <c r="Z32" s="617"/>
      <c r="AA32" s="647"/>
      <c r="AB32" s="198"/>
      <c r="AC32" s="198"/>
      <c r="AD32" s="619"/>
      <c r="AE32" s="611"/>
      <c r="AF32" s="199"/>
      <c r="AG32" s="199"/>
      <c r="AH32" s="199"/>
      <c r="AI32" s="618"/>
      <c r="AJ32" s="445"/>
      <c r="AK32" s="458"/>
      <c r="AL32" s="651"/>
      <c r="AM32" s="488">
        <f>C32+G32+K32+O32+S32+W32+AA32+AE32+AI32</f>
        <v>114480</v>
      </c>
      <c r="AN32" s="201">
        <f>D32+H32+L32+P32+T32+AA32+AC32+AF32+AJ32</f>
        <v>114480</v>
      </c>
      <c r="AO32" s="201">
        <f>E32+I32+M32+Q32+U32+Y32+AC32+AG32+AK32</f>
        <v>121240</v>
      </c>
      <c r="AP32" s="430">
        <f>F32+J32+N32+R32+V32+Z32+AD32+AH32+AL32</f>
        <v>9298</v>
      </c>
      <c r="AQ32" s="452"/>
      <c r="AR32" s="458"/>
      <c r="AS32" s="458"/>
      <c r="AT32" s="458"/>
      <c r="AU32" s="202">
        <f>AM32+AQ32</f>
        <v>114480</v>
      </c>
      <c r="AV32" s="201">
        <f>AN32+AR32</f>
        <v>114480</v>
      </c>
      <c r="AW32" s="201">
        <f>AO32+AS32</f>
        <v>121240</v>
      </c>
      <c r="AX32" s="592">
        <f>AP32+AT32</f>
        <v>9298</v>
      </c>
      <c r="AY32" s="688">
        <v>154012</v>
      </c>
      <c r="AZ32" s="433">
        <v>149503</v>
      </c>
      <c r="BA32" s="692">
        <f>i_kiad_!AS28-AW32</f>
        <v>124000</v>
      </c>
      <c r="BB32" s="220">
        <f>i_kiad_!AT28-AX32</f>
        <v>10749</v>
      </c>
    </row>
    <row r="33" spans="1:54" ht="15" customHeight="1">
      <c r="A33" s="95"/>
      <c r="B33" s="601"/>
      <c r="C33" s="618"/>
      <c r="D33" s="204"/>
      <c r="E33" s="204"/>
      <c r="F33" s="619"/>
      <c r="G33" s="618"/>
      <c r="H33" s="204"/>
      <c r="I33" s="204"/>
      <c r="J33" s="619"/>
      <c r="K33" s="618"/>
      <c r="L33" s="204"/>
      <c r="M33" s="204"/>
      <c r="N33" s="619"/>
      <c r="O33" s="618"/>
      <c r="P33" s="204"/>
      <c r="Q33" s="204"/>
      <c r="R33" s="619"/>
      <c r="S33" s="618"/>
      <c r="T33" s="204"/>
      <c r="U33" s="204"/>
      <c r="V33" s="619"/>
      <c r="W33" s="618"/>
      <c r="X33" s="204"/>
      <c r="Y33" s="204"/>
      <c r="Z33" s="619"/>
      <c r="AA33" s="648"/>
      <c r="AB33" s="199"/>
      <c r="AC33" s="199"/>
      <c r="AD33" s="617"/>
      <c r="AE33" s="228"/>
      <c r="AF33" s="197"/>
      <c r="AG33" s="197"/>
      <c r="AH33" s="198"/>
      <c r="AI33" s="616"/>
      <c r="AJ33" s="467"/>
      <c r="AK33" s="471"/>
      <c r="AL33" s="667"/>
      <c r="AM33" s="488"/>
      <c r="AN33" s="201"/>
      <c r="AO33" s="201"/>
      <c r="AP33" s="477"/>
      <c r="AQ33" s="453"/>
      <c r="AR33" s="459"/>
      <c r="AS33" s="459"/>
      <c r="AT33" s="459"/>
      <c r="AU33" s="202"/>
      <c r="AV33" s="201"/>
      <c r="AW33" s="201"/>
      <c r="AX33" s="207"/>
      <c r="AY33" s="690"/>
      <c r="AZ33" s="693"/>
      <c r="BA33" s="692"/>
      <c r="BB33" s="220"/>
    </row>
    <row r="34" spans="1:54" ht="15" customHeight="1">
      <c r="A34" s="85" t="s">
        <v>146</v>
      </c>
      <c r="B34" s="601" t="s">
        <v>147</v>
      </c>
      <c r="C34" s="618"/>
      <c r="D34" s="204"/>
      <c r="E34" s="204"/>
      <c r="F34" s="619"/>
      <c r="G34" s="618"/>
      <c r="H34" s="204"/>
      <c r="I34" s="204"/>
      <c r="J34" s="619"/>
      <c r="K34" s="618"/>
      <c r="L34" s="204"/>
      <c r="M34" s="204">
        <v>14706</v>
      </c>
      <c r="N34" s="619">
        <v>14706</v>
      </c>
      <c r="O34" s="618"/>
      <c r="P34" s="204"/>
      <c r="Q34" s="204"/>
      <c r="R34" s="619"/>
      <c r="S34" s="618"/>
      <c r="T34" s="204"/>
      <c r="U34" s="204"/>
      <c r="V34" s="619"/>
      <c r="W34" s="618"/>
      <c r="X34" s="204"/>
      <c r="Y34" s="204"/>
      <c r="Z34" s="619"/>
      <c r="AA34" s="648"/>
      <c r="AB34" s="199"/>
      <c r="AC34" s="199"/>
      <c r="AD34" s="617"/>
      <c r="AE34" s="228"/>
      <c r="AF34" s="197"/>
      <c r="AG34" s="197"/>
      <c r="AH34" s="198"/>
      <c r="AI34" s="616"/>
      <c r="AJ34" s="468"/>
      <c r="AK34" s="472"/>
      <c r="AL34" s="668"/>
      <c r="AM34" s="488">
        <f>C34+G34+K34+O34+S34+W34+AA34+AE34+AI34</f>
        <v>0</v>
      </c>
      <c r="AN34" s="201">
        <f>D34+H34+L34+P34+T34+AA34+AC34+AF34+AJ34</f>
        <v>0</v>
      </c>
      <c r="AO34" s="201">
        <f>E34+I34+M34+Q34+U34+Y34+AC34+AG34+AK34</f>
        <v>14706</v>
      </c>
      <c r="AP34" s="430">
        <f>F34+J34+N34+R34+V34+Z34+AD34+AH34+AL34</f>
        <v>14706</v>
      </c>
      <c r="AQ34" s="453"/>
      <c r="AR34" s="459"/>
      <c r="AS34" s="459"/>
      <c r="AT34" s="459"/>
      <c r="AU34" s="202">
        <f>AM34+AQ34</f>
        <v>0</v>
      </c>
      <c r="AV34" s="201">
        <f>AN34+AR34</f>
        <v>0</v>
      </c>
      <c r="AW34" s="201">
        <f>AO34+AS34</f>
        <v>14706</v>
      </c>
      <c r="AX34" s="592">
        <f>AP34+AT34</f>
        <v>14706</v>
      </c>
      <c r="AY34" s="690"/>
      <c r="AZ34" s="693"/>
      <c r="BA34" s="692">
        <f>i_kiad_!AS31-AW34</f>
        <v>1033</v>
      </c>
      <c r="BB34" s="220">
        <f>i_kiad_!AT31-AX34</f>
        <v>697</v>
      </c>
    </row>
    <row r="35" spans="1:54" ht="15" customHeight="1" thickBot="1">
      <c r="A35" s="95"/>
      <c r="B35" s="601"/>
      <c r="C35" s="618"/>
      <c r="D35" s="204"/>
      <c r="E35" s="204"/>
      <c r="F35" s="619"/>
      <c r="G35" s="618"/>
      <c r="H35" s="204"/>
      <c r="I35" s="204"/>
      <c r="J35" s="619"/>
      <c r="K35" s="618"/>
      <c r="L35" s="204"/>
      <c r="M35" s="204"/>
      <c r="N35" s="619"/>
      <c r="O35" s="618"/>
      <c r="P35" s="204"/>
      <c r="Q35" s="204"/>
      <c r="R35" s="619"/>
      <c r="S35" s="618"/>
      <c r="T35" s="204"/>
      <c r="U35" s="204"/>
      <c r="V35" s="619"/>
      <c r="W35" s="618"/>
      <c r="X35" s="204"/>
      <c r="Y35" s="204"/>
      <c r="Z35" s="619"/>
      <c r="AA35" s="648"/>
      <c r="AB35" s="199"/>
      <c r="AC35" s="199"/>
      <c r="AD35" s="619"/>
      <c r="AE35" s="611"/>
      <c r="AF35" s="204"/>
      <c r="AG35" s="204"/>
      <c r="AH35" s="199"/>
      <c r="AI35" s="669"/>
      <c r="AJ35" s="474"/>
      <c r="AK35" s="473"/>
      <c r="AL35" s="655"/>
      <c r="AM35" s="486"/>
      <c r="AN35" s="206"/>
      <c r="AO35" s="206"/>
      <c r="AP35" s="431"/>
      <c r="AQ35" s="482"/>
      <c r="AR35" s="484"/>
      <c r="AS35" s="484"/>
      <c r="AT35" s="484"/>
      <c r="AU35" s="486"/>
      <c r="AV35" s="208"/>
      <c r="AW35" s="206"/>
      <c r="AX35" s="207"/>
      <c r="AY35" s="691"/>
      <c r="AZ35" s="434"/>
      <c r="BA35" s="434"/>
      <c r="BB35" s="209"/>
    </row>
    <row r="36" spans="1:54" ht="20.25" customHeight="1" thickBot="1">
      <c r="A36" s="229"/>
      <c r="B36" s="607" t="s">
        <v>179</v>
      </c>
      <c r="C36" s="627">
        <f>C26+C30+C32+C34+C28</f>
        <v>183630</v>
      </c>
      <c r="D36" s="230">
        <f aca="true" t="shared" si="3" ref="D36:BA36">D26+D30+D32+D34+D28</f>
        <v>196830</v>
      </c>
      <c r="E36" s="230">
        <f t="shared" si="3"/>
        <v>216157</v>
      </c>
      <c r="F36" s="628">
        <f t="shared" si="3"/>
        <v>98438</v>
      </c>
      <c r="G36" s="627">
        <f t="shared" si="3"/>
        <v>0</v>
      </c>
      <c r="H36" s="230">
        <f t="shared" si="3"/>
        <v>0</v>
      </c>
      <c r="I36" s="230">
        <f t="shared" si="3"/>
        <v>0</v>
      </c>
      <c r="J36" s="628">
        <f t="shared" si="3"/>
        <v>0</v>
      </c>
      <c r="K36" s="627">
        <f t="shared" si="3"/>
        <v>44029</v>
      </c>
      <c r="L36" s="230">
        <f t="shared" si="3"/>
        <v>44464</v>
      </c>
      <c r="M36" s="230">
        <f t="shared" si="3"/>
        <v>32406</v>
      </c>
      <c r="N36" s="628">
        <f t="shared" si="3"/>
        <v>33307</v>
      </c>
      <c r="O36" s="627">
        <f t="shared" si="3"/>
        <v>5450</v>
      </c>
      <c r="P36" s="230">
        <f t="shared" si="3"/>
        <v>5450</v>
      </c>
      <c r="Q36" s="230">
        <f t="shared" si="3"/>
        <v>10000</v>
      </c>
      <c r="R36" s="628">
        <f t="shared" si="3"/>
        <v>10987</v>
      </c>
      <c r="S36" s="627">
        <f t="shared" si="3"/>
        <v>0</v>
      </c>
      <c r="T36" s="230">
        <f t="shared" si="3"/>
        <v>0</v>
      </c>
      <c r="U36" s="230">
        <f t="shared" si="3"/>
        <v>0</v>
      </c>
      <c r="V36" s="628">
        <f t="shared" si="3"/>
        <v>0</v>
      </c>
      <c r="W36" s="627">
        <f t="shared" si="3"/>
        <v>0</v>
      </c>
      <c r="X36" s="230">
        <f t="shared" si="3"/>
        <v>0</v>
      </c>
      <c r="Y36" s="230">
        <f t="shared" si="3"/>
        <v>0</v>
      </c>
      <c r="Z36" s="628">
        <f t="shared" si="3"/>
        <v>6000</v>
      </c>
      <c r="AA36" s="627">
        <f t="shared" si="3"/>
        <v>0</v>
      </c>
      <c r="AB36" s="230">
        <f t="shared" si="3"/>
        <v>0</v>
      </c>
      <c r="AC36" s="230">
        <f t="shared" si="3"/>
        <v>0</v>
      </c>
      <c r="AD36" s="628">
        <f t="shared" si="3"/>
        <v>0</v>
      </c>
      <c r="AE36" s="439">
        <f t="shared" si="3"/>
        <v>0</v>
      </c>
      <c r="AF36" s="230">
        <f t="shared" si="3"/>
        <v>0</v>
      </c>
      <c r="AG36" s="230">
        <f t="shared" si="3"/>
        <v>0</v>
      </c>
      <c r="AH36" s="231">
        <f t="shared" si="3"/>
        <v>0</v>
      </c>
      <c r="AI36" s="627">
        <f t="shared" si="3"/>
        <v>0</v>
      </c>
      <c r="AJ36" s="230">
        <f t="shared" si="3"/>
        <v>0</v>
      </c>
      <c r="AK36" s="230">
        <f t="shared" si="3"/>
        <v>0</v>
      </c>
      <c r="AL36" s="628">
        <f t="shared" si="3"/>
        <v>0</v>
      </c>
      <c r="AM36" s="439">
        <f t="shared" si="3"/>
        <v>233109</v>
      </c>
      <c r="AN36" s="230">
        <f t="shared" si="3"/>
        <v>246744</v>
      </c>
      <c r="AO36" s="230">
        <f t="shared" si="3"/>
        <v>258563</v>
      </c>
      <c r="AP36" s="230">
        <f t="shared" si="3"/>
        <v>148732</v>
      </c>
      <c r="AQ36" s="230">
        <f t="shared" si="3"/>
        <v>0</v>
      </c>
      <c r="AR36" s="230">
        <f t="shared" si="3"/>
        <v>0</v>
      </c>
      <c r="AS36" s="230">
        <f t="shared" si="3"/>
        <v>0</v>
      </c>
      <c r="AT36" s="230">
        <f t="shared" si="3"/>
        <v>0</v>
      </c>
      <c r="AU36" s="230">
        <f t="shared" si="3"/>
        <v>233109</v>
      </c>
      <c r="AV36" s="230">
        <f t="shared" si="3"/>
        <v>246744</v>
      </c>
      <c r="AW36" s="230">
        <f t="shared" si="3"/>
        <v>258563</v>
      </c>
      <c r="AX36" s="231">
        <f t="shared" si="3"/>
        <v>148732</v>
      </c>
      <c r="AY36" s="594">
        <f t="shared" si="3"/>
        <v>733356</v>
      </c>
      <c r="AZ36" s="594">
        <f t="shared" si="3"/>
        <v>776644</v>
      </c>
      <c r="BA36" s="450">
        <f t="shared" si="3"/>
        <v>683666</v>
      </c>
      <c r="BB36" s="595">
        <f>BB26+BB30+BB32+BB34+BB28</f>
        <v>609577</v>
      </c>
    </row>
    <row r="37" spans="1:54" ht="15" customHeight="1">
      <c r="A37" s="144"/>
      <c r="B37" s="603"/>
      <c r="C37" s="623"/>
      <c r="D37" s="216"/>
      <c r="E37" s="216"/>
      <c r="F37" s="624"/>
      <c r="G37" s="623"/>
      <c r="H37" s="216"/>
      <c r="I37" s="216"/>
      <c r="J37" s="630"/>
      <c r="K37" s="623"/>
      <c r="L37" s="216"/>
      <c r="M37" s="216"/>
      <c r="N37" s="624"/>
      <c r="O37" s="623"/>
      <c r="P37" s="216"/>
      <c r="Q37" s="216"/>
      <c r="R37" s="624"/>
      <c r="S37" s="623"/>
      <c r="T37" s="216"/>
      <c r="U37" s="216"/>
      <c r="V37" s="624"/>
      <c r="W37" s="639"/>
      <c r="X37" s="219"/>
      <c r="Y37" s="219"/>
      <c r="Z37" s="640"/>
      <c r="AA37" s="649"/>
      <c r="AB37" s="235"/>
      <c r="AC37" s="444"/>
      <c r="AD37" s="650"/>
      <c r="AE37" s="451"/>
      <c r="AF37" s="457"/>
      <c r="AG37" s="457"/>
      <c r="AH37" s="222"/>
      <c r="AI37" s="670"/>
      <c r="AJ37" s="457"/>
      <c r="AK37" s="451"/>
      <c r="AL37" s="671"/>
      <c r="AM37" s="487"/>
      <c r="AN37" s="219"/>
      <c r="AO37" s="219"/>
      <c r="AP37" s="444"/>
      <c r="AQ37" s="457"/>
      <c r="AR37" s="457"/>
      <c r="AS37" s="457"/>
      <c r="AT37" s="457"/>
      <c r="AU37" s="487"/>
      <c r="AV37" s="222"/>
      <c r="AW37" s="219"/>
      <c r="AX37" s="222"/>
      <c r="AY37" s="694"/>
      <c r="AZ37" s="695"/>
      <c r="BA37" s="457"/>
      <c r="BB37" s="220"/>
    </row>
    <row r="38" spans="1:54" ht="15" customHeight="1">
      <c r="A38" s="85" t="s">
        <v>149</v>
      </c>
      <c r="B38" s="600" t="s">
        <v>180</v>
      </c>
      <c r="C38" s="616"/>
      <c r="D38" s="197"/>
      <c r="E38" s="197"/>
      <c r="F38" s="617"/>
      <c r="G38" s="616">
        <v>555</v>
      </c>
      <c r="H38" s="197">
        <v>749</v>
      </c>
      <c r="I38" s="198">
        <v>700</v>
      </c>
      <c r="J38" s="617">
        <v>807</v>
      </c>
      <c r="K38" s="638"/>
      <c r="L38" s="197">
        <v>502</v>
      </c>
      <c r="M38" s="197"/>
      <c r="N38" s="617">
        <v>686</v>
      </c>
      <c r="O38" s="616"/>
      <c r="P38" s="197"/>
      <c r="Q38" s="197"/>
      <c r="R38" s="617"/>
      <c r="S38" s="616"/>
      <c r="T38" s="197"/>
      <c r="U38" s="197"/>
      <c r="V38" s="617"/>
      <c r="W38" s="616"/>
      <c r="X38" s="197"/>
      <c r="Y38" s="197"/>
      <c r="Z38" s="617"/>
      <c r="AA38" s="647"/>
      <c r="AB38" s="198"/>
      <c r="AC38" s="445"/>
      <c r="AD38" s="651"/>
      <c r="AE38" s="452"/>
      <c r="AF38" s="458"/>
      <c r="AG38" s="458"/>
      <c r="AH38" s="218"/>
      <c r="AI38" s="672"/>
      <c r="AJ38" s="483"/>
      <c r="AK38" s="480"/>
      <c r="AL38" s="655"/>
      <c r="AM38" s="488">
        <f>C38+G38+K38+O38+S38+Y38+AB38+AE38+AI38</f>
        <v>555</v>
      </c>
      <c r="AN38" s="201">
        <f>D38+H38+L38+P38+T38+AA38+AC38+AF38+AJ38</f>
        <v>1251</v>
      </c>
      <c r="AO38" s="201">
        <f>E38+I38+M38+Q38+U38+AB38+AE38+AG38+AK38</f>
        <v>700</v>
      </c>
      <c r="AP38" s="430">
        <f>F38+J38+N38+R38+V38+AC38+AF38+AH38+AL38</f>
        <v>1493</v>
      </c>
      <c r="AQ38" s="458">
        <v>0</v>
      </c>
      <c r="AR38" s="458"/>
      <c r="AS38" s="458"/>
      <c r="AT38" s="458"/>
      <c r="AU38" s="488">
        <f>AM38+AQ38</f>
        <v>555</v>
      </c>
      <c r="AV38" s="202">
        <f>AN38+AR38</f>
        <v>1251</v>
      </c>
      <c r="AW38" s="201">
        <f>AO38+AS38</f>
        <v>700</v>
      </c>
      <c r="AX38" s="201">
        <f>AP38+AT38</f>
        <v>1493</v>
      </c>
      <c r="AY38" s="688"/>
      <c r="AZ38" s="433"/>
      <c r="BA38" s="433"/>
      <c r="BB38" s="203"/>
    </row>
    <row r="39" spans="1:54" ht="15" customHeight="1">
      <c r="A39" s="85"/>
      <c r="B39" s="600"/>
      <c r="C39" s="616"/>
      <c r="D39" s="197"/>
      <c r="E39" s="197"/>
      <c r="F39" s="617"/>
      <c r="G39" s="616"/>
      <c r="H39" s="197"/>
      <c r="I39" s="197"/>
      <c r="J39" s="624"/>
      <c r="K39" s="616"/>
      <c r="L39" s="197"/>
      <c r="M39" s="197"/>
      <c r="N39" s="617"/>
      <c r="O39" s="616"/>
      <c r="P39" s="197"/>
      <c r="Q39" s="197"/>
      <c r="R39" s="617"/>
      <c r="S39" s="616"/>
      <c r="T39" s="197"/>
      <c r="U39" s="197"/>
      <c r="V39" s="617"/>
      <c r="W39" s="616"/>
      <c r="X39" s="197"/>
      <c r="Y39" s="197"/>
      <c r="Z39" s="617"/>
      <c r="AA39" s="647"/>
      <c r="AB39" s="198"/>
      <c r="AC39" s="445"/>
      <c r="AD39" s="651"/>
      <c r="AE39" s="452"/>
      <c r="AF39" s="458"/>
      <c r="AG39" s="458"/>
      <c r="AH39" s="218"/>
      <c r="AI39" s="672"/>
      <c r="AJ39" s="483"/>
      <c r="AK39" s="480"/>
      <c r="AL39" s="651"/>
      <c r="AM39" s="488"/>
      <c r="AN39" s="201"/>
      <c r="AO39" s="201"/>
      <c r="AP39" s="430"/>
      <c r="AQ39" s="458"/>
      <c r="AR39" s="458"/>
      <c r="AS39" s="458"/>
      <c r="AT39" s="458"/>
      <c r="AU39" s="488"/>
      <c r="AV39" s="202"/>
      <c r="AW39" s="201"/>
      <c r="AX39" s="202"/>
      <c r="AY39" s="688"/>
      <c r="AZ39" s="433"/>
      <c r="BA39" s="433"/>
      <c r="BB39" s="203"/>
    </row>
    <row r="40" spans="1:54" ht="15" customHeight="1">
      <c r="A40" s="85" t="s">
        <v>151</v>
      </c>
      <c r="B40" s="600" t="s">
        <v>152</v>
      </c>
      <c r="C40" s="616">
        <v>99583</v>
      </c>
      <c r="D40" s="197">
        <v>101093</v>
      </c>
      <c r="E40" s="197">
        <v>134511</v>
      </c>
      <c r="F40" s="617">
        <v>104289</v>
      </c>
      <c r="G40" s="616">
        <v>593736</v>
      </c>
      <c r="H40" s="197">
        <v>642441</v>
      </c>
      <c r="I40" s="197">
        <v>597337</v>
      </c>
      <c r="J40" s="617">
        <v>532169</v>
      </c>
      <c r="K40" s="616">
        <v>24355</v>
      </c>
      <c r="L40" s="197">
        <v>32582</v>
      </c>
      <c r="M40" s="197">
        <v>30616</v>
      </c>
      <c r="N40" s="617">
        <v>52108</v>
      </c>
      <c r="O40" s="616">
        <v>4228</v>
      </c>
      <c r="P40" s="197">
        <v>4228</v>
      </c>
      <c r="Q40" s="197">
        <v>707985</v>
      </c>
      <c r="R40" s="617">
        <v>707985</v>
      </c>
      <c r="S40" s="616">
        <v>295300</v>
      </c>
      <c r="T40" s="197">
        <v>299500</v>
      </c>
      <c r="U40" s="197">
        <v>311599</v>
      </c>
      <c r="V40" s="617">
        <v>366598</v>
      </c>
      <c r="W40" s="616">
        <v>65500</v>
      </c>
      <c r="X40" s="197">
        <v>65500</v>
      </c>
      <c r="Y40" s="197">
        <v>209608</v>
      </c>
      <c r="Z40" s="617">
        <v>235608</v>
      </c>
      <c r="AA40" s="647">
        <v>130514</v>
      </c>
      <c r="AB40" s="198">
        <v>117645</v>
      </c>
      <c r="AC40" s="445">
        <v>117593</v>
      </c>
      <c r="AD40" s="651">
        <v>107131</v>
      </c>
      <c r="AE40" s="452">
        <v>2500</v>
      </c>
      <c r="AF40" s="464">
        <v>46772</v>
      </c>
      <c r="AG40" s="464">
        <v>384881</v>
      </c>
      <c r="AH40" s="237">
        <v>491214</v>
      </c>
      <c r="AI40" s="672">
        <v>1000000</v>
      </c>
      <c r="AJ40" s="483">
        <v>1000000</v>
      </c>
      <c r="AK40" s="480">
        <v>0</v>
      </c>
      <c r="AL40" s="655">
        <v>0</v>
      </c>
      <c r="AM40" s="488">
        <f>C40+G40+K40+O40+S40+W40+AA40+AE40+AI40</f>
        <v>2215716</v>
      </c>
      <c r="AN40" s="201">
        <f>D40+H40+L40+P40+T40+X40+AB40+AF40+AJ40</f>
        <v>2309761</v>
      </c>
      <c r="AO40" s="201">
        <f>E40+I40+M40+Q40+U40+Y40+AC40+AG40+AK40</f>
        <v>2494130</v>
      </c>
      <c r="AP40" s="430">
        <f>F40+J40+N40+R40+V40+Z40+AD40+AH40+AL40</f>
        <v>2597102</v>
      </c>
      <c r="AQ40" s="458"/>
      <c r="AR40" s="458"/>
      <c r="AS40" s="458"/>
      <c r="AT40" s="458"/>
      <c r="AU40" s="488">
        <f>AM40+AQ40</f>
        <v>2215716</v>
      </c>
      <c r="AV40" s="202">
        <f>AN40+AR40</f>
        <v>2309761</v>
      </c>
      <c r="AW40" s="201">
        <f>AO40+AS40</f>
        <v>2494130</v>
      </c>
      <c r="AX40" s="592">
        <f>AP40+AT40</f>
        <v>2597102</v>
      </c>
      <c r="AY40" s="688"/>
      <c r="AZ40" s="433"/>
      <c r="BA40" s="433"/>
      <c r="BB40" s="203"/>
    </row>
    <row r="41" spans="1:54" ht="15" customHeight="1" thickBot="1">
      <c r="A41" s="95"/>
      <c r="B41" s="601"/>
      <c r="C41" s="618"/>
      <c r="D41" s="204"/>
      <c r="E41" s="204"/>
      <c r="F41" s="619"/>
      <c r="G41" s="618"/>
      <c r="H41" s="204"/>
      <c r="I41" s="204"/>
      <c r="J41" s="619"/>
      <c r="K41" s="618"/>
      <c r="L41" s="204"/>
      <c r="M41" s="204"/>
      <c r="N41" s="619"/>
      <c r="O41" s="618"/>
      <c r="P41" s="204"/>
      <c r="Q41" s="204"/>
      <c r="R41" s="619"/>
      <c r="S41" s="618"/>
      <c r="T41" s="204"/>
      <c r="U41" s="204"/>
      <c r="V41" s="619"/>
      <c r="W41" s="618"/>
      <c r="X41" s="204"/>
      <c r="Y41" s="204"/>
      <c r="Z41" s="619"/>
      <c r="AA41" s="648"/>
      <c r="AB41" s="199"/>
      <c r="AC41" s="446"/>
      <c r="AD41" s="652"/>
      <c r="AE41" s="453"/>
      <c r="AF41" s="459"/>
      <c r="AG41" s="459"/>
      <c r="AH41" s="205"/>
      <c r="AI41" s="669"/>
      <c r="AJ41" s="205"/>
      <c r="AK41" s="489"/>
      <c r="AL41" s="652"/>
      <c r="AM41" s="486"/>
      <c r="AN41" s="206"/>
      <c r="AO41" s="206"/>
      <c r="AP41" s="431"/>
      <c r="AQ41" s="484"/>
      <c r="AR41" s="484"/>
      <c r="AS41" s="484"/>
      <c r="AT41" s="484"/>
      <c r="AU41" s="486"/>
      <c r="AV41" s="238"/>
      <c r="AW41" s="206"/>
      <c r="AX41" s="207"/>
      <c r="AY41" s="691"/>
      <c r="AZ41" s="434"/>
      <c r="BA41" s="434"/>
      <c r="BB41" s="209"/>
    </row>
    <row r="42" spans="1:54" ht="28.5" thickBot="1">
      <c r="A42" s="210"/>
      <c r="B42" s="602" t="s">
        <v>181</v>
      </c>
      <c r="C42" s="620">
        <f aca="true" t="shared" si="4" ref="C42:BB42">SUM(C36:C41)</f>
        <v>283213</v>
      </c>
      <c r="D42" s="211">
        <f t="shared" si="4"/>
        <v>297923</v>
      </c>
      <c r="E42" s="211">
        <f t="shared" si="4"/>
        <v>350668</v>
      </c>
      <c r="F42" s="621">
        <f t="shared" si="4"/>
        <v>202727</v>
      </c>
      <c r="G42" s="620">
        <f t="shared" si="4"/>
        <v>594291</v>
      </c>
      <c r="H42" s="211">
        <f t="shared" si="4"/>
        <v>643190</v>
      </c>
      <c r="I42" s="211">
        <f t="shared" si="4"/>
        <v>598037</v>
      </c>
      <c r="J42" s="621">
        <f t="shared" si="4"/>
        <v>532976</v>
      </c>
      <c r="K42" s="620">
        <f t="shared" si="4"/>
        <v>68384</v>
      </c>
      <c r="L42" s="211">
        <f t="shared" si="4"/>
        <v>77548</v>
      </c>
      <c r="M42" s="211">
        <f t="shared" si="4"/>
        <v>63022</v>
      </c>
      <c r="N42" s="621">
        <f t="shared" si="4"/>
        <v>86101</v>
      </c>
      <c r="O42" s="620">
        <f t="shared" si="4"/>
        <v>9678</v>
      </c>
      <c r="P42" s="211">
        <f t="shared" si="4"/>
        <v>9678</v>
      </c>
      <c r="Q42" s="211">
        <f t="shared" si="4"/>
        <v>717985</v>
      </c>
      <c r="R42" s="621">
        <f t="shared" si="4"/>
        <v>718972</v>
      </c>
      <c r="S42" s="620">
        <f t="shared" si="4"/>
        <v>295300</v>
      </c>
      <c r="T42" s="211">
        <f t="shared" si="4"/>
        <v>299500</v>
      </c>
      <c r="U42" s="211">
        <f t="shared" si="4"/>
        <v>311599</v>
      </c>
      <c r="V42" s="621">
        <f t="shared" si="4"/>
        <v>366598</v>
      </c>
      <c r="W42" s="620">
        <f t="shared" si="4"/>
        <v>65500</v>
      </c>
      <c r="X42" s="211">
        <f t="shared" si="4"/>
        <v>65500</v>
      </c>
      <c r="Y42" s="211">
        <f t="shared" si="4"/>
        <v>209608</v>
      </c>
      <c r="Z42" s="621">
        <f t="shared" si="4"/>
        <v>241608</v>
      </c>
      <c r="AA42" s="620">
        <f t="shared" si="4"/>
        <v>130514</v>
      </c>
      <c r="AB42" s="211">
        <f t="shared" si="4"/>
        <v>117645</v>
      </c>
      <c r="AC42" s="447">
        <f t="shared" si="4"/>
        <v>117593</v>
      </c>
      <c r="AD42" s="653">
        <f t="shared" si="4"/>
        <v>107131</v>
      </c>
      <c r="AE42" s="454">
        <f t="shared" si="4"/>
        <v>2500</v>
      </c>
      <c r="AF42" s="460">
        <f t="shared" si="4"/>
        <v>46772</v>
      </c>
      <c r="AG42" s="460">
        <f t="shared" si="4"/>
        <v>384881</v>
      </c>
      <c r="AH42" s="239">
        <f t="shared" si="4"/>
        <v>491214</v>
      </c>
      <c r="AI42" s="657">
        <f t="shared" si="4"/>
        <v>1000000</v>
      </c>
      <c r="AJ42" s="213">
        <f t="shared" si="4"/>
        <v>1000000</v>
      </c>
      <c r="AK42" s="440">
        <f t="shared" si="4"/>
        <v>0</v>
      </c>
      <c r="AL42" s="673">
        <f t="shared" si="4"/>
        <v>0</v>
      </c>
      <c r="AM42" s="443">
        <f>SUM(AM36:AM41)</f>
        <v>2449380</v>
      </c>
      <c r="AN42" s="211">
        <f t="shared" si="4"/>
        <v>2557756</v>
      </c>
      <c r="AO42" s="211">
        <f t="shared" si="4"/>
        <v>2753393</v>
      </c>
      <c r="AP42" s="211">
        <f t="shared" si="4"/>
        <v>2747327</v>
      </c>
      <c r="AQ42" s="447">
        <f t="shared" si="4"/>
        <v>0</v>
      </c>
      <c r="AR42" s="460">
        <f>SUM(AR36:AR41)</f>
        <v>0</v>
      </c>
      <c r="AS42" s="460">
        <f>SUM(AS36:AS41)</f>
        <v>0</v>
      </c>
      <c r="AT42" s="460">
        <f>SUM(AT36:AT41)</f>
        <v>0</v>
      </c>
      <c r="AU42" s="443">
        <f>SUM(AU36:AU41)</f>
        <v>2449380</v>
      </c>
      <c r="AV42" s="212">
        <f t="shared" si="4"/>
        <v>2557756</v>
      </c>
      <c r="AW42" s="211">
        <f t="shared" si="4"/>
        <v>2753393</v>
      </c>
      <c r="AX42" s="212">
        <f>SUM(AX36:AX41)</f>
        <v>2747327</v>
      </c>
      <c r="AY42" s="597">
        <f t="shared" si="4"/>
        <v>733356</v>
      </c>
      <c r="AZ42" s="214">
        <f t="shared" si="4"/>
        <v>776644</v>
      </c>
      <c r="BA42" s="214">
        <f t="shared" si="4"/>
        <v>683666</v>
      </c>
      <c r="BB42" s="214">
        <f t="shared" si="4"/>
        <v>609577</v>
      </c>
    </row>
    <row r="43" spans="1:54" ht="13.5" thickBot="1">
      <c r="A43" s="240"/>
      <c r="B43" s="608"/>
      <c r="C43" s="629"/>
      <c r="D43" s="241"/>
      <c r="E43" s="241"/>
      <c r="F43" s="630"/>
      <c r="G43" s="635"/>
      <c r="H43" s="223"/>
      <c r="I43" s="223"/>
      <c r="J43" s="630"/>
      <c r="K43" s="635"/>
      <c r="L43" s="223"/>
      <c r="M43" s="223"/>
      <c r="N43" s="630"/>
      <c r="O43" s="635"/>
      <c r="P43" s="223"/>
      <c r="Q43" s="223"/>
      <c r="R43" s="630"/>
      <c r="S43" s="635"/>
      <c r="T43" s="223"/>
      <c r="U43" s="223"/>
      <c r="V43" s="630"/>
      <c r="W43" s="635"/>
      <c r="X43" s="223"/>
      <c r="Y43" s="223"/>
      <c r="Z43" s="630"/>
      <c r="AA43" s="654"/>
      <c r="AB43" s="224"/>
      <c r="AC43" s="448"/>
      <c r="AD43" s="655"/>
      <c r="AE43" s="455"/>
      <c r="AF43" s="461"/>
      <c r="AG43" s="461"/>
      <c r="AH43" s="227"/>
      <c r="AI43" s="674"/>
      <c r="AJ43" s="226"/>
      <c r="AK43" s="224"/>
      <c r="AL43" s="675"/>
      <c r="AM43" s="661"/>
      <c r="AN43" s="242"/>
      <c r="AO43" s="242"/>
      <c r="AP43" s="225"/>
      <c r="AQ43" s="226"/>
      <c r="AR43" s="224"/>
      <c r="AS43" s="223"/>
      <c r="AT43" s="227"/>
      <c r="AU43" s="236"/>
      <c r="AV43" s="243"/>
      <c r="AW43" s="244"/>
      <c r="AX43" s="245"/>
      <c r="AY43" s="597"/>
      <c r="AZ43" s="225"/>
      <c r="BA43" s="225"/>
      <c r="BB43" s="225"/>
    </row>
    <row r="44" spans="1:54" ht="22.5" customHeight="1" thickBot="1">
      <c r="A44" s="229"/>
      <c r="B44" s="607" t="s">
        <v>182</v>
      </c>
      <c r="C44" s="627">
        <f aca="true" t="shared" si="5" ref="C44:AH44">C16+C42</f>
        <v>314183</v>
      </c>
      <c r="D44" s="230">
        <f t="shared" si="5"/>
        <v>328893</v>
      </c>
      <c r="E44" s="230">
        <f t="shared" si="5"/>
        <v>407868</v>
      </c>
      <c r="F44" s="628">
        <f t="shared" si="5"/>
        <v>279787</v>
      </c>
      <c r="G44" s="627">
        <f t="shared" si="5"/>
        <v>594291</v>
      </c>
      <c r="H44" s="230">
        <f t="shared" si="5"/>
        <v>643190</v>
      </c>
      <c r="I44" s="230">
        <f t="shared" si="5"/>
        <v>598037</v>
      </c>
      <c r="J44" s="628">
        <f t="shared" si="5"/>
        <v>532976</v>
      </c>
      <c r="K44" s="627">
        <f t="shared" si="5"/>
        <v>503050</v>
      </c>
      <c r="L44" s="230">
        <f t="shared" si="5"/>
        <v>512214</v>
      </c>
      <c r="M44" s="230">
        <f t="shared" si="5"/>
        <v>541008</v>
      </c>
      <c r="N44" s="628">
        <f t="shared" si="5"/>
        <v>564087</v>
      </c>
      <c r="O44" s="627">
        <f t="shared" si="5"/>
        <v>9678</v>
      </c>
      <c r="P44" s="230">
        <f t="shared" si="5"/>
        <v>9678</v>
      </c>
      <c r="Q44" s="230">
        <f t="shared" si="5"/>
        <v>717985</v>
      </c>
      <c r="R44" s="628">
        <f t="shared" si="5"/>
        <v>718972</v>
      </c>
      <c r="S44" s="627">
        <f t="shared" si="5"/>
        <v>295300</v>
      </c>
      <c r="T44" s="230">
        <f t="shared" si="5"/>
        <v>299500</v>
      </c>
      <c r="U44" s="230">
        <f t="shared" si="5"/>
        <v>311599</v>
      </c>
      <c r="V44" s="628">
        <f t="shared" si="5"/>
        <v>366598</v>
      </c>
      <c r="W44" s="627">
        <f t="shared" si="5"/>
        <v>65500</v>
      </c>
      <c r="X44" s="230">
        <f t="shared" si="5"/>
        <v>65500</v>
      </c>
      <c r="Y44" s="230">
        <f t="shared" si="5"/>
        <v>209608</v>
      </c>
      <c r="Z44" s="628">
        <f t="shared" si="5"/>
        <v>241937</v>
      </c>
      <c r="AA44" s="627">
        <f t="shared" si="5"/>
        <v>130514</v>
      </c>
      <c r="AB44" s="230">
        <f t="shared" si="5"/>
        <v>117645</v>
      </c>
      <c r="AC44" s="449">
        <f t="shared" si="5"/>
        <v>117593</v>
      </c>
      <c r="AD44" s="656">
        <f t="shared" si="5"/>
        <v>107131</v>
      </c>
      <c r="AE44" s="456">
        <f t="shared" si="5"/>
        <v>2500</v>
      </c>
      <c r="AF44" s="462">
        <f t="shared" si="5"/>
        <v>60120</v>
      </c>
      <c r="AG44" s="462">
        <f t="shared" si="5"/>
        <v>384881</v>
      </c>
      <c r="AH44" s="450">
        <f t="shared" si="5"/>
        <v>510092</v>
      </c>
      <c r="AI44" s="676">
        <f aca="true" t="shared" si="6" ref="AI44:BB44">AI16+AI42</f>
        <v>1000000</v>
      </c>
      <c r="AJ44" s="232">
        <f t="shared" si="6"/>
        <v>1000000</v>
      </c>
      <c r="AK44" s="232">
        <f t="shared" si="6"/>
        <v>0</v>
      </c>
      <c r="AL44" s="677">
        <f t="shared" si="6"/>
        <v>0</v>
      </c>
      <c r="AM44" s="439">
        <f t="shared" si="6"/>
        <v>2915016</v>
      </c>
      <c r="AN44" s="230">
        <f t="shared" si="6"/>
        <v>3036740</v>
      </c>
      <c r="AO44" s="232">
        <f t="shared" si="6"/>
        <v>3288579</v>
      </c>
      <c r="AP44" s="232">
        <f t="shared" si="6"/>
        <v>3321580</v>
      </c>
      <c r="AQ44" s="231">
        <f t="shared" si="6"/>
        <v>0</v>
      </c>
      <c r="AR44" s="231">
        <f t="shared" si="6"/>
        <v>35809</v>
      </c>
      <c r="AS44" s="231">
        <f t="shared" si="6"/>
        <v>13088</v>
      </c>
      <c r="AT44" s="231">
        <f t="shared" si="6"/>
        <v>8988</v>
      </c>
      <c r="AU44" s="233">
        <f t="shared" si="6"/>
        <v>2915016</v>
      </c>
      <c r="AV44" s="231">
        <f t="shared" si="6"/>
        <v>3072549</v>
      </c>
      <c r="AW44" s="230">
        <f t="shared" si="6"/>
        <v>3301667</v>
      </c>
      <c r="AX44" s="231">
        <f t="shared" si="6"/>
        <v>3330568</v>
      </c>
      <c r="AY44" s="441">
        <f t="shared" si="6"/>
        <v>733356</v>
      </c>
      <c r="AZ44" s="234">
        <f t="shared" si="6"/>
        <v>776644</v>
      </c>
      <c r="BA44" s="234">
        <f t="shared" si="6"/>
        <v>683666</v>
      </c>
      <c r="BB44" s="234">
        <f t="shared" si="6"/>
        <v>609577</v>
      </c>
    </row>
    <row r="45" spans="1:54" ht="28.5" customHeight="1" thickBot="1">
      <c r="A45" s="107"/>
      <c r="B45" s="609" t="s">
        <v>183</v>
      </c>
      <c r="C45" s="620"/>
      <c r="D45" s="211"/>
      <c r="E45" s="211"/>
      <c r="F45" s="621"/>
      <c r="G45" s="620"/>
      <c r="H45" s="211"/>
      <c r="I45" s="211"/>
      <c r="J45" s="621"/>
      <c r="K45" s="620"/>
      <c r="L45" s="211"/>
      <c r="M45" s="211"/>
      <c r="N45" s="621"/>
      <c r="O45" s="620"/>
      <c r="P45" s="211"/>
      <c r="Q45" s="211"/>
      <c r="R45" s="621"/>
      <c r="S45" s="620"/>
      <c r="T45" s="211"/>
      <c r="U45" s="211"/>
      <c r="V45" s="621"/>
      <c r="W45" s="620"/>
      <c r="X45" s="211"/>
      <c r="Y45" s="211"/>
      <c r="Z45" s="621"/>
      <c r="AA45" s="657"/>
      <c r="AB45" s="212"/>
      <c r="AC45" s="447"/>
      <c r="AD45" s="658"/>
      <c r="AE45" s="643"/>
      <c r="AF45" s="460"/>
      <c r="AG45" s="460"/>
      <c r="AH45" s="239"/>
      <c r="AI45" s="678"/>
      <c r="AJ45" s="213"/>
      <c r="AK45" s="212"/>
      <c r="AL45" s="679"/>
      <c r="AM45" s="443"/>
      <c r="AN45" s="211"/>
      <c r="AO45" s="213"/>
      <c r="AP45" s="214"/>
      <c r="AQ45" s="247">
        <f>AQ44</f>
        <v>0</v>
      </c>
      <c r="AR45" s="247">
        <f>AR44</f>
        <v>35809</v>
      </c>
      <c r="AS45" s="247">
        <f>AS44</f>
        <v>13088</v>
      </c>
      <c r="AT45" s="247">
        <f>AT44</f>
        <v>8988</v>
      </c>
      <c r="AU45" s="246">
        <f>SUM(AQ45)</f>
        <v>0</v>
      </c>
      <c r="AV45" s="212">
        <f>SUM(AR45)</f>
        <v>35809</v>
      </c>
      <c r="AW45" s="211">
        <f>SUM(AS45)</f>
        <v>13088</v>
      </c>
      <c r="AX45" s="239">
        <v>8988</v>
      </c>
      <c r="AY45" s="597"/>
      <c r="AZ45" s="214"/>
      <c r="BA45" s="214"/>
      <c r="BB45" s="214"/>
    </row>
    <row r="46" spans="1:54" ht="22.5" customHeight="1" thickBot="1">
      <c r="A46" s="107"/>
      <c r="B46" s="602" t="s">
        <v>184</v>
      </c>
      <c r="C46" s="631">
        <f aca="true" t="shared" si="7" ref="C46:AV46">C44-C45</f>
        <v>314183</v>
      </c>
      <c r="D46" s="632">
        <f t="shared" si="7"/>
        <v>328893</v>
      </c>
      <c r="E46" s="632">
        <f t="shared" si="7"/>
        <v>407868</v>
      </c>
      <c r="F46" s="633">
        <f t="shared" si="7"/>
        <v>279787</v>
      </c>
      <c r="G46" s="631">
        <f t="shared" si="7"/>
        <v>594291</v>
      </c>
      <c r="H46" s="632">
        <f t="shared" si="7"/>
        <v>643190</v>
      </c>
      <c r="I46" s="632">
        <f t="shared" si="7"/>
        <v>598037</v>
      </c>
      <c r="J46" s="633">
        <f t="shared" si="7"/>
        <v>532976</v>
      </c>
      <c r="K46" s="631">
        <f t="shared" si="7"/>
        <v>503050</v>
      </c>
      <c r="L46" s="632">
        <f t="shared" si="7"/>
        <v>512214</v>
      </c>
      <c r="M46" s="632">
        <f t="shared" si="7"/>
        <v>541008</v>
      </c>
      <c r="N46" s="633">
        <f t="shared" si="7"/>
        <v>564087</v>
      </c>
      <c r="O46" s="631">
        <f t="shared" si="7"/>
        <v>9678</v>
      </c>
      <c r="P46" s="632">
        <f t="shared" si="7"/>
        <v>9678</v>
      </c>
      <c r="Q46" s="632">
        <f t="shared" si="7"/>
        <v>717985</v>
      </c>
      <c r="R46" s="633">
        <f t="shared" si="7"/>
        <v>718972</v>
      </c>
      <c r="S46" s="631">
        <f t="shared" si="7"/>
        <v>295300</v>
      </c>
      <c r="T46" s="632">
        <f t="shared" si="7"/>
        <v>299500</v>
      </c>
      <c r="U46" s="632">
        <f t="shared" si="7"/>
        <v>311599</v>
      </c>
      <c r="V46" s="633">
        <f t="shared" si="7"/>
        <v>366598</v>
      </c>
      <c r="W46" s="631">
        <f t="shared" si="7"/>
        <v>65500</v>
      </c>
      <c r="X46" s="632">
        <f t="shared" si="7"/>
        <v>65500</v>
      </c>
      <c r="Y46" s="632">
        <f t="shared" si="7"/>
        <v>209608</v>
      </c>
      <c r="Z46" s="633">
        <f t="shared" si="7"/>
        <v>241937</v>
      </c>
      <c r="AA46" s="631">
        <f t="shared" si="7"/>
        <v>130514</v>
      </c>
      <c r="AB46" s="632">
        <f t="shared" si="7"/>
        <v>117645</v>
      </c>
      <c r="AC46" s="632">
        <f t="shared" si="7"/>
        <v>117593</v>
      </c>
      <c r="AD46" s="633">
        <f t="shared" si="7"/>
        <v>107131</v>
      </c>
      <c r="AE46" s="644">
        <f t="shared" si="7"/>
        <v>2500</v>
      </c>
      <c r="AF46" s="463">
        <f t="shared" si="7"/>
        <v>60120</v>
      </c>
      <c r="AG46" s="463">
        <f t="shared" si="7"/>
        <v>384881</v>
      </c>
      <c r="AH46" s="248">
        <f t="shared" si="7"/>
        <v>510092</v>
      </c>
      <c r="AI46" s="680">
        <f t="shared" si="7"/>
        <v>1000000</v>
      </c>
      <c r="AJ46" s="681">
        <f t="shared" si="7"/>
        <v>1000000</v>
      </c>
      <c r="AK46" s="681">
        <f t="shared" si="7"/>
        <v>0</v>
      </c>
      <c r="AL46" s="682">
        <f t="shared" si="7"/>
        <v>0</v>
      </c>
      <c r="AM46" s="662">
        <f t="shared" si="7"/>
        <v>2915016</v>
      </c>
      <c r="AN46" s="249">
        <f t="shared" si="7"/>
        <v>3036740</v>
      </c>
      <c r="AO46" s="249">
        <f t="shared" si="7"/>
        <v>3288579</v>
      </c>
      <c r="AP46" s="249">
        <f t="shared" si="7"/>
        <v>3321580</v>
      </c>
      <c r="AQ46" s="250">
        <f t="shared" si="7"/>
        <v>0</v>
      </c>
      <c r="AR46" s="250">
        <f t="shared" si="7"/>
        <v>0</v>
      </c>
      <c r="AS46" s="250">
        <f t="shared" si="7"/>
        <v>0</v>
      </c>
      <c r="AT46" s="250">
        <f t="shared" si="7"/>
        <v>0</v>
      </c>
      <c r="AU46" s="251">
        <f>AU44-AU45</f>
        <v>2915016</v>
      </c>
      <c r="AV46" s="563">
        <f t="shared" si="7"/>
        <v>3036740</v>
      </c>
      <c r="AW46" s="564">
        <f>AW44-AW45</f>
        <v>3288579</v>
      </c>
      <c r="AX46" s="596">
        <f>AX44-AX45</f>
        <v>3321580</v>
      </c>
      <c r="AY46" s="598"/>
      <c r="AZ46" s="565"/>
      <c r="BA46" s="565"/>
      <c r="BB46" s="565"/>
    </row>
    <row r="47" spans="2:54" ht="12.7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788" t="s">
        <v>185</v>
      </c>
      <c r="Z47" s="788"/>
      <c r="AA47" s="788"/>
      <c r="AB47" s="788"/>
      <c r="AC47" s="788"/>
      <c r="AD47" s="788"/>
      <c r="AE47" s="774"/>
      <c r="AF47" s="774"/>
      <c r="AI47" s="252"/>
      <c r="AJ47" s="252"/>
      <c r="AK47" s="252"/>
      <c r="AL47" s="252"/>
      <c r="AM47" s="253"/>
      <c r="AN47" s="253"/>
      <c r="AO47" s="253"/>
      <c r="AP47" s="254"/>
      <c r="AQ47" s="254"/>
      <c r="AR47" s="255"/>
      <c r="AS47" s="255"/>
      <c r="AT47" s="253"/>
      <c r="AU47" s="566">
        <f>AU46-i_kiad_!AQ47</f>
        <v>-28870</v>
      </c>
      <c r="AV47" s="567">
        <f>AV46-i_kiad_!AR47</f>
        <v>-28870</v>
      </c>
      <c r="AW47" s="568">
        <f>AW46-i_kiad_!AS47</f>
        <v>-54280</v>
      </c>
      <c r="AX47" s="567">
        <v>-54280</v>
      </c>
      <c r="AY47" s="568"/>
      <c r="AZ47" s="569"/>
      <c r="BA47" s="569"/>
      <c r="BB47" s="570"/>
    </row>
    <row r="48" spans="2:54" ht="12.75"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775" t="s">
        <v>186</v>
      </c>
      <c r="Z48" s="775"/>
      <c r="AA48" s="775"/>
      <c r="AB48" s="775"/>
      <c r="AC48" s="775"/>
      <c r="AD48" s="775"/>
      <c r="AE48" s="775"/>
      <c r="AF48" s="775"/>
      <c r="AG48" s="256"/>
      <c r="AH48" s="257"/>
      <c r="AI48" s="257"/>
      <c r="AJ48" s="257"/>
      <c r="AK48" s="257"/>
      <c r="AL48" s="257"/>
      <c r="AM48" s="258"/>
      <c r="AN48" s="258"/>
      <c r="AO48" s="258"/>
      <c r="AP48" s="258"/>
      <c r="AQ48" s="258"/>
      <c r="AR48" s="259"/>
      <c r="AS48" s="259"/>
      <c r="AT48" s="258"/>
      <c r="AU48" s="571"/>
      <c r="AV48" s="258"/>
      <c r="AW48" s="260">
        <v>0</v>
      </c>
      <c r="AX48" s="258">
        <v>0</v>
      </c>
      <c r="AY48" s="260"/>
      <c r="AZ48" s="259"/>
      <c r="BA48" s="259"/>
      <c r="BB48" s="572"/>
    </row>
    <row r="49" spans="2:54" ht="13.5" thickBot="1"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785" t="s">
        <v>187</v>
      </c>
      <c r="Z49" s="785"/>
      <c r="AA49" s="785"/>
      <c r="AB49" s="785"/>
      <c r="AC49" s="785"/>
      <c r="AD49" s="785"/>
      <c r="AE49" s="785"/>
      <c r="AF49" s="785"/>
      <c r="AG49" s="261"/>
      <c r="AH49" s="262"/>
      <c r="AI49" s="263"/>
      <c r="AJ49" s="263"/>
      <c r="AK49" s="263"/>
      <c r="AL49" s="263"/>
      <c r="AM49" s="264"/>
      <c r="AN49" s="264"/>
      <c r="AO49" s="264"/>
      <c r="AP49" s="264"/>
      <c r="AQ49" s="264"/>
      <c r="AR49" s="265"/>
      <c r="AS49" s="265"/>
      <c r="AT49" s="264"/>
      <c r="AU49" s="573">
        <f>i_kiad_!AQ47-AU46</f>
        <v>28870</v>
      </c>
      <c r="AV49" s="574">
        <f>i_kiad_!AR47-AV46</f>
        <v>28870</v>
      </c>
      <c r="AW49" s="575">
        <f>i_kiad_!AS47-AW46</f>
        <v>54280</v>
      </c>
      <c r="AX49" s="574">
        <v>54280</v>
      </c>
      <c r="AY49" s="575"/>
      <c r="AZ49" s="576"/>
      <c r="BA49" s="576"/>
      <c r="BB49" s="577"/>
    </row>
    <row r="50" spans="2:40" ht="12.7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2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2:40" ht="12.7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2:40" ht="12.7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</sheetData>
  <mergeCells count="19"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  <mergeCell ref="Y49:AF49"/>
    <mergeCell ref="AU11:AX11"/>
    <mergeCell ref="AY11:BB11"/>
    <mergeCell ref="Y47:AF47"/>
    <mergeCell ref="Y48:AF48"/>
    <mergeCell ref="AE11:AH11"/>
    <mergeCell ref="AI11:AL11"/>
    <mergeCell ref="AM11:AP11"/>
    <mergeCell ref="AQ11:AT11"/>
  </mergeCells>
  <printOptions/>
  <pageMargins left="0" right="0" top="1.3" bottom="0.39375" header="0.5118055555555556" footer="0.5118055555555556"/>
  <pageSetup horizontalDpi="300" verticalDpi="3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34">
      <selection activeCell="F64" sqref="F64"/>
    </sheetView>
  </sheetViews>
  <sheetFormatPr defaultColWidth="9.00390625" defaultRowHeight="12.75"/>
  <cols>
    <col min="1" max="1" width="45.25390625" style="0" bestFit="1" customWidth="1"/>
  </cols>
  <sheetData>
    <row r="1" ht="12.75">
      <c r="C1" t="s">
        <v>188</v>
      </c>
    </row>
    <row r="4" spans="1:4" ht="12.75">
      <c r="A4" s="798" t="s">
        <v>189</v>
      </c>
      <c r="B4" s="798"/>
      <c r="C4" s="798"/>
      <c r="D4" s="798"/>
    </row>
    <row r="5" spans="1:4" ht="12.75">
      <c r="A5" s="798" t="s">
        <v>190</v>
      </c>
      <c r="B5" s="798"/>
      <c r="C5" s="798"/>
      <c r="D5" s="798"/>
    </row>
    <row r="7" spans="4:5" ht="13.5" thickBot="1">
      <c r="D7" s="812" t="s">
        <v>191</v>
      </c>
      <c r="E7" s="812"/>
    </row>
    <row r="8" spans="1:5" ht="13.5" thickBot="1">
      <c r="A8" s="810" t="s">
        <v>65</v>
      </c>
      <c r="B8" s="811" t="s">
        <v>192</v>
      </c>
      <c r="C8" s="811"/>
      <c r="D8" s="811"/>
      <c r="E8" s="811"/>
    </row>
    <row r="9" spans="1:5" ht="25.5">
      <c r="A9" s="810"/>
      <c r="B9" s="266" t="s">
        <v>193</v>
      </c>
      <c r="C9" s="266" t="s">
        <v>194</v>
      </c>
      <c r="D9" s="266" t="s">
        <v>195</v>
      </c>
      <c r="E9" s="266" t="s">
        <v>196</v>
      </c>
    </row>
    <row r="10" spans="1:5" ht="12.75">
      <c r="A10" s="267" t="s">
        <v>197</v>
      </c>
      <c r="B10" s="268"/>
      <c r="C10" s="268"/>
      <c r="D10" s="268"/>
      <c r="E10" s="268"/>
    </row>
    <row r="11" spans="1:5" ht="12.75">
      <c r="A11" s="16" t="s">
        <v>198</v>
      </c>
      <c r="B11" s="269">
        <v>2000</v>
      </c>
      <c r="C11" s="269">
        <v>2000</v>
      </c>
      <c r="D11" s="269">
        <v>2000</v>
      </c>
      <c r="E11" s="269">
        <v>2000</v>
      </c>
    </row>
    <row r="12" spans="1:5" ht="12.75">
      <c r="A12" s="16" t="s">
        <v>199</v>
      </c>
      <c r="B12" s="269">
        <v>245845</v>
      </c>
      <c r="C12" s="269">
        <v>261905</v>
      </c>
      <c r="D12" s="269">
        <v>306191</v>
      </c>
      <c r="E12" s="269">
        <v>205014</v>
      </c>
    </row>
    <row r="13" spans="1:5" ht="12.75">
      <c r="A13" s="16" t="s">
        <v>200</v>
      </c>
      <c r="B13" s="269">
        <v>28892</v>
      </c>
      <c r="C13" s="269">
        <v>28542</v>
      </c>
      <c r="D13" s="269">
        <v>64680</v>
      </c>
      <c r="E13" s="269">
        <v>31159</v>
      </c>
    </row>
    <row r="14" spans="1:5" ht="12.75">
      <c r="A14" s="16" t="s">
        <v>201</v>
      </c>
      <c r="B14" s="269">
        <v>32000</v>
      </c>
      <c r="C14" s="269">
        <v>29400</v>
      </c>
      <c r="D14" s="269">
        <v>28592</v>
      </c>
      <c r="E14" s="269">
        <v>35209</v>
      </c>
    </row>
    <row r="15" spans="1:5" ht="12.75">
      <c r="A15" s="16" t="s">
        <v>202</v>
      </c>
      <c r="B15" s="270">
        <v>486050</v>
      </c>
      <c r="C15" s="270">
        <v>495149</v>
      </c>
      <c r="D15" s="270">
        <v>541008</v>
      </c>
      <c r="E15" s="270">
        <v>563617</v>
      </c>
    </row>
    <row r="16" spans="1:5" ht="12.75">
      <c r="A16" s="16" t="s">
        <v>203</v>
      </c>
      <c r="B16" s="270">
        <v>17000</v>
      </c>
      <c r="C16" s="270">
        <v>17065</v>
      </c>
      <c r="D16" s="270">
        <v>0</v>
      </c>
      <c r="E16" s="270">
        <v>470</v>
      </c>
    </row>
    <row r="17" spans="1:5" ht="12.75">
      <c r="A17" s="734" t="s">
        <v>593</v>
      </c>
      <c r="B17" s="269">
        <v>431260</v>
      </c>
      <c r="C17" s="269">
        <v>424191</v>
      </c>
      <c r="D17" s="269">
        <v>435597</v>
      </c>
      <c r="E17" s="269">
        <v>480134</v>
      </c>
    </row>
    <row r="18" spans="1:5" ht="12.75">
      <c r="A18" s="16" t="s">
        <v>204</v>
      </c>
      <c r="B18" s="269">
        <v>65500</v>
      </c>
      <c r="C18" s="269">
        <v>65500</v>
      </c>
      <c r="D18" s="269">
        <v>209608</v>
      </c>
      <c r="E18" s="269">
        <v>241937</v>
      </c>
    </row>
    <row r="19" spans="1:5" ht="12.75">
      <c r="A19" s="16" t="s">
        <v>205</v>
      </c>
      <c r="B19" s="269">
        <v>0</v>
      </c>
      <c r="C19" s="269">
        <v>0</v>
      </c>
      <c r="D19" s="269">
        <v>0</v>
      </c>
      <c r="E19" s="269">
        <v>0</v>
      </c>
    </row>
    <row r="20" spans="1:5" ht="12.75">
      <c r="A20" s="16" t="s">
        <v>206</v>
      </c>
      <c r="B20" s="269">
        <v>0</v>
      </c>
      <c r="C20" s="269">
        <v>0</v>
      </c>
      <c r="D20" s="269">
        <v>706585</v>
      </c>
      <c r="E20" s="269">
        <v>711067</v>
      </c>
    </row>
    <row r="21" spans="1:5" ht="12.75">
      <c r="A21" s="16" t="s">
        <v>207</v>
      </c>
      <c r="B21" s="269">
        <v>9678</v>
      </c>
      <c r="C21" s="269">
        <v>9678</v>
      </c>
      <c r="D21" s="269">
        <v>11400</v>
      </c>
      <c r="E21" s="269">
        <v>7905</v>
      </c>
    </row>
    <row r="22" spans="1:5" ht="12.75">
      <c r="A22" s="16" t="s">
        <v>208</v>
      </c>
      <c r="B22" s="269">
        <v>0</v>
      </c>
      <c r="C22" s="269">
        <v>0</v>
      </c>
      <c r="D22" s="269">
        <v>0</v>
      </c>
      <c r="E22" s="269">
        <v>0</v>
      </c>
    </row>
    <row r="23" spans="1:5" ht="12.75">
      <c r="A23" s="16" t="s">
        <v>209</v>
      </c>
      <c r="B23" s="269">
        <v>523322</v>
      </c>
      <c r="C23" s="269">
        <v>508116</v>
      </c>
      <c r="D23" s="269">
        <v>494657</v>
      </c>
      <c r="E23" s="269">
        <v>428843</v>
      </c>
    </row>
    <row r="24" spans="1:5" ht="12.75">
      <c r="A24" s="16" t="s">
        <v>210</v>
      </c>
      <c r="B24" s="269">
        <v>40057</v>
      </c>
      <c r="C24" s="269">
        <v>62878</v>
      </c>
      <c r="D24" s="269">
        <v>57988</v>
      </c>
      <c r="E24" s="269">
        <v>40106</v>
      </c>
    </row>
    <row r="25" spans="1:5" ht="12.75">
      <c r="A25" s="16" t="s">
        <v>211</v>
      </c>
      <c r="B25" s="269">
        <v>24912</v>
      </c>
      <c r="C25" s="269">
        <v>24908</v>
      </c>
      <c r="D25" s="269">
        <v>45392</v>
      </c>
      <c r="E25" s="269">
        <v>34657</v>
      </c>
    </row>
    <row r="26" spans="1:5" ht="12.75">
      <c r="A26" s="16" t="s">
        <v>212</v>
      </c>
      <c r="B26" s="269">
        <v>0</v>
      </c>
      <c r="C26" s="269">
        <v>0</v>
      </c>
      <c r="D26" s="269">
        <v>0</v>
      </c>
      <c r="E26" s="269">
        <v>0</v>
      </c>
    </row>
    <row r="27" spans="1:5" ht="12.75">
      <c r="A27" s="16" t="s">
        <v>213</v>
      </c>
      <c r="B27" s="269">
        <v>6000</v>
      </c>
      <c r="C27" s="269">
        <v>6000</v>
      </c>
      <c r="D27" s="269">
        <v>0</v>
      </c>
      <c r="E27" s="269">
        <v>29370</v>
      </c>
    </row>
    <row r="28" spans="1:5" ht="12.75">
      <c r="A28" s="16" t="s">
        <v>214</v>
      </c>
      <c r="B28" s="269">
        <v>0</v>
      </c>
      <c r="C28" s="269">
        <v>41288</v>
      </c>
      <c r="D28" s="269">
        <v>0</v>
      </c>
      <c r="E28" s="269">
        <v>0</v>
      </c>
    </row>
    <row r="29" spans="1:5" ht="12.75">
      <c r="A29" s="16" t="s">
        <v>36</v>
      </c>
      <c r="B29" s="269">
        <v>450</v>
      </c>
      <c r="C29" s="269">
        <v>450</v>
      </c>
      <c r="D29" s="269">
        <v>650</v>
      </c>
      <c r="E29" s="269">
        <v>650</v>
      </c>
    </row>
    <row r="30" spans="1:5" ht="12.75">
      <c r="A30" s="271" t="s">
        <v>215</v>
      </c>
      <c r="B30" s="272">
        <f>SUM(B11:B29)</f>
        <v>1912966</v>
      </c>
      <c r="C30" s="272">
        <f>SUM(C11:C29)</f>
        <v>1977070</v>
      </c>
      <c r="D30" s="272">
        <f>SUM(D11:D29)</f>
        <v>2904348</v>
      </c>
      <c r="E30" s="272">
        <f>SUM(E11:E29)</f>
        <v>2812138</v>
      </c>
    </row>
    <row r="31" spans="1:5" ht="12.75">
      <c r="A31" s="16" t="s">
        <v>38</v>
      </c>
      <c r="B31" s="269">
        <v>2050</v>
      </c>
      <c r="C31" s="269">
        <v>59670</v>
      </c>
      <c r="D31" s="269">
        <v>384231</v>
      </c>
      <c r="E31" s="269">
        <v>509442</v>
      </c>
    </row>
    <row r="32" spans="1:5" ht="12.75">
      <c r="A32" s="271" t="s">
        <v>216</v>
      </c>
      <c r="B32" s="272">
        <f>SUM(B30:B31)</f>
        <v>1915016</v>
      </c>
      <c r="C32" s="272">
        <f>SUM(C30:C31)</f>
        <v>2036740</v>
      </c>
      <c r="D32" s="272">
        <f>SUM(D30:D31)</f>
        <v>3288579</v>
      </c>
      <c r="E32" s="272">
        <f>SUM(E30:E31)</f>
        <v>3321580</v>
      </c>
    </row>
    <row r="33" spans="1:5" ht="12.75">
      <c r="A33" s="16" t="s">
        <v>217</v>
      </c>
      <c r="B33" s="269">
        <v>28870</v>
      </c>
      <c r="C33" s="269">
        <v>28870</v>
      </c>
      <c r="D33" s="269">
        <v>54280</v>
      </c>
      <c r="E33" s="269">
        <v>54280</v>
      </c>
    </row>
    <row r="34" spans="1:5" ht="12.75">
      <c r="A34" s="16" t="s">
        <v>218</v>
      </c>
      <c r="B34" s="269">
        <v>0</v>
      </c>
      <c r="C34" s="269">
        <v>0</v>
      </c>
      <c r="D34" s="269">
        <v>0</v>
      </c>
      <c r="E34" s="269">
        <v>0</v>
      </c>
    </row>
    <row r="35" spans="1:5" ht="12.75">
      <c r="A35" s="16" t="s">
        <v>219</v>
      </c>
      <c r="B35" s="270">
        <v>1000000</v>
      </c>
      <c r="C35" s="270">
        <v>1000000</v>
      </c>
      <c r="D35" s="270">
        <v>0</v>
      </c>
      <c r="E35" s="270">
        <v>0</v>
      </c>
    </row>
    <row r="36" spans="1:5" ht="12.75">
      <c r="A36" s="37" t="s">
        <v>220</v>
      </c>
      <c r="B36" s="273"/>
      <c r="C36" s="273"/>
      <c r="D36" s="273"/>
      <c r="E36" s="273"/>
    </row>
    <row r="37" spans="1:5" ht="12.75">
      <c r="A37" s="274" t="s">
        <v>104</v>
      </c>
      <c r="B37" s="275">
        <f>SUM(B32:B36)</f>
        <v>2943886</v>
      </c>
      <c r="C37" s="275">
        <f>SUM(C32:C36)</f>
        <v>3065610</v>
      </c>
      <c r="D37" s="275">
        <f>SUM(D32:D36)</f>
        <v>3342859</v>
      </c>
      <c r="E37" s="275">
        <f>SUM(E32:E36)</f>
        <v>3375860</v>
      </c>
    </row>
    <row r="38" spans="1:5" ht="12.75">
      <c r="A38" s="276"/>
      <c r="B38" s="268"/>
      <c r="C38" s="268"/>
      <c r="D38" s="268"/>
      <c r="E38" s="268"/>
    </row>
    <row r="39" spans="1:5" ht="12.75">
      <c r="A39" s="277" t="s">
        <v>221</v>
      </c>
      <c r="B39" s="269"/>
      <c r="C39" s="269"/>
      <c r="D39" s="269"/>
      <c r="E39" s="269"/>
    </row>
    <row r="40" spans="1:5" ht="12.75">
      <c r="A40" s="16" t="s">
        <v>11</v>
      </c>
      <c r="B40" s="269">
        <v>866709</v>
      </c>
      <c r="C40" s="269">
        <v>877724</v>
      </c>
      <c r="D40" s="269">
        <v>882678</v>
      </c>
      <c r="E40" s="269">
        <v>751133</v>
      </c>
    </row>
    <row r="41" spans="1:5" ht="12.75">
      <c r="A41" s="16" t="s">
        <v>222</v>
      </c>
      <c r="B41" s="269">
        <v>277084</v>
      </c>
      <c r="C41" s="269">
        <v>280014</v>
      </c>
      <c r="D41" s="269">
        <v>279246</v>
      </c>
      <c r="E41" s="269">
        <v>234392</v>
      </c>
    </row>
    <row r="42" spans="1:5" ht="12.75">
      <c r="A42" s="16" t="s">
        <v>223</v>
      </c>
      <c r="B42" s="269">
        <v>547131</v>
      </c>
      <c r="C42" s="269">
        <v>636457</v>
      </c>
      <c r="D42" s="269">
        <v>642938</v>
      </c>
      <c r="E42" s="269">
        <v>615855</v>
      </c>
    </row>
    <row r="43" spans="1:5" ht="12.75">
      <c r="A43" s="16" t="s">
        <v>25</v>
      </c>
      <c r="B43" s="269">
        <v>53571</v>
      </c>
      <c r="C43" s="269">
        <v>53571</v>
      </c>
      <c r="D43" s="269">
        <v>33350</v>
      </c>
      <c r="E43" s="269">
        <v>68350</v>
      </c>
    </row>
    <row r="44" spans="1:5" ht="12.75">
      <c r="A44" s="16" t="s">
        <v>17</v>
      </c>
      <c r="B44" s="269">
        <v>19800</v>
      </c>
      <c r="C44" s="269">
        <v>20846</v>
      </c>
      <c r="D44" s="269">
        <v>20000</v>
      </c>
      <c r="E44" s="269">
        <v>82752</v>
      </c>
    </row>
    <row r="45" spans="1:5" ht="12.75">
      <c r="A45" s="16" t="s">
        <v>31</v>
      </c>
      <c r="B45" s="269"/>
      <c r="C45" s="269">
        <v>9257</v>
      </c>
      <c r="D45" s="269">
        <v>38560</v>
      </c>
      <c r="E45" s="269">
        <v>54060</v>
      </c>
    </row>
    <row r="46" spans="1:5" ht="12.75">
      <c r="A46" s="16" t="s">
        <v>224</v>
      </c>
      <c r="B46" s="269">
        <v>18025</v>
      </c>
      <c r="C46" s="269">
        <v>18475</v>
      </c>
      <c r="D46" s="269">
        <v>24685</v>
      </c>
      <c r="E46" s="269">
        <v>24854</v>
      </c>
    </row>
    <row r="47" spans="1:5" ht="12.75">
      <c r="A47" s="16" t="s">
        <v>225</v>
      </c>
      <c r="B47" s="269">
        <v>0</v>
      </c>
      <c r="C47" s="269">
        <v>0</v>
      </c>
      <c r="D47" s="269">
        <v>0</v>
      </c>
      <c r="E47" s="269">
        <v>0</v>
      </c>
    </row>
    <row r="48" spans="1:5" ht="12.75">
      <c r="A48" s="16" t="s">
        <v>226</v>
      </c>
      <c r="B48" s="269">
        <v>23971</v>
      </c>
      <c r="C48" s="269">
        <v>25608</v>
      </c>
      <c r="D48" s="269">
        <v>34143</v>
      </c>
      <c r="E48" s="19">
        <v>42711</v>
      </c>
    </row>
    <row r="49" spans="1:5" ht="12.75">
      <c r="A49" s="16" t="s">
        <v>227</v>
      </c>
      <c r="B49" s="269">
        <v>1887</v>
      </c>
      <c r="C49" s="269">
        <v>3745</v>
      </c>
      <c r="D49" s="269">
        <v>567</v>
      </c>
      <c r="E49" s="269">
        <v>182</v>
      </c>
    </row>
    <row r="50" spans="1:5" ht="12.75">
      <c r="A50" s="16" t="s">
        <v>27</v>
      </c>
      <c r="B50" s="269">
        <v>19483</v>
      </c>
      <c r="C50" s="269">
        <v>19483</v>
      </c>
      <c r="D50" s="269">
        <v>54972</v>
      </c>
      <c r="E50" s="269">
        <v>80392</v>
      </c>
    </row>
    <row r="51" spans="1:5" ht="12.75">
      <c r="A51" s="16" t="s">
        <v>29</v>
      </c>
      <c r="B51" s="269">
        <v>112782</v>
      </c>
      <c r="C51" s="269">
        <v>176726</v>
      </c>
      <c r="D51" s="269">
        <v>899673</v>
      </c>
      <c r="E51" s="269">
        <v>1137986</v>
      </c>
    </row>
    <row r="52" spans="1:5" ht="12.75">
      <c r="A52" s="16" t="s">
        <v>59</v>
      </c>
      <c r="B52" s="269">
        <v>0</v>
      </c>
      <c r="C52" s="269">
        <v>0</v>
      </c>
      <c r="D52" s="269">
        <v>0</v>
      </c>
      <c r="E52" s="269">
        <v>0</v>
      </c>
    </row>
    <row r="53" spans="1:5" ht="12.75">
      <c r="A53" s="16" t="s">
        <v>37</v>
      </c>
      <c r="B53" s="269">
        <v>150</v>
      </c>
      <c r="C53" s="269">
        <v>150</v>
      </c>
      <c r="D53" s="269">
        <v>0</v>
      </c>
      <c r="E53" s="269">
        <v>0</v>
      </c>
    </row>
    <row r="54" spans="1:5" ht="12.75">
      <c r="A54" s="271" t="s">
        <v>228</v>
      </c>
      <c r="B54" s="272">
        <f>SUM(B40:B53)</f>
        <v>1940593</v>
      </c>
      <c r="C54" s="272">
        <f>SUM(C40:C53)</f>
        <v>2122056</v>
      </c>
      <c r="D54" s="272">
        <f>SUM(D40:D53)</f>
        <v>2910812</v>
      </c>
      <c r="E54" s="272">
        <f>SUM(E40:E53)</f>
        <v>3092667</v>
      </c>
    </row>
    <row r="55" spans="1:5" ht="12.75">
      <c r="A55" s="16" t="s">
        <v>229</v>
      </c>
      <c r="B55" s="269">
        <v>550</v>
      </c>
      <c r="C55" s="269">
        <v>2811</v>
      </c>
      <c r="D55" s="269">
        <v>424384</v>
      </c>
      <c r="E55" s="269">
        <v>275530</v>
      </c>
    </row>
    <row r="56" spans="1:5" ht="12.75">
      <c r="A56" s="271" t="s">
        <v>230</v>
      </c>
      <c r="B56" s="272">
        <f>SUM(B54:B55)</f>
        <v>1941143</v>
      </c>
      <c r="C56" s="272">
        <f>SUM(C54:C55)</f>
        <v>2124867</v>
      </c>
      <c r="D56" s="272">
        <f>SUM(D54:D55)</f>
        <v>3335196</v>
      </c>
      <c r="E56" s="272">
        <f>SUM(E54:E55)</f>
        <v>3368197</v>
      </c>
    </row>
    <row r="57" spans="1:5" ht="12.75">
      <c r="A57" s="16" t="s">
        <v>231</v>
      </c>
      <c r="B57" s="269">
        <v>317000</v>
      </c>
      <c r="C57" s="269">
        <v>317000</v>
      </c>
      <c r="D57" s="269">
        <v>0</v>
      </c>
      <c r="E57" s="269">
        <v>0</v>
      </c>
    </row>
    <row r="58" spans="1:5" ht="12.75">
      <c r="A58" s="16" t="s">
        <v>232</v>
      </c>
      <c r="B58" s="269">
        <v>243543</v>
      </c>
      <c r="C58" s="269">
        <v>243543</v>
      </c>
      <c r="D58" s="269">
        <v>7663</v>
      </c>
      <c r="E58" s="269">
        <v>7663</v>
      </c>
    </row>
    <row r="59" spans="1:5" ht="12.75">
      <c r="A59" s="16" t="s">
        <v>233</v>
      </c>
      <c r="B59" s="270">
        <v>442200</v>
      </c>
      <c r="C59" s="270">
        <v>380200</v>
      </c>
      <c r="D59" s="270">
        <v>0</v>
      </c>
      <c r="E59" s="270">
        <v>0</v>
      </c>
    </row>
    <row r="60" spans="1:5" ht="12.75">
      <c r="A60" s="37" t="s">
        <v>234</v>
      </c>
      <c r="B60" s="273"/>
      <c r="C60" s="273"/>
      <c r="D60" s="273"/>
      <c r="E60" s="273"/>
    </row>
    <row r="61" spans="1:5" ht="12.75">
      <c r="A61" s="274" t="s">
        <v>105</v>
      </c>
      <c r="B61" s="275">
        <f>SUM(B56:B60)</f>
        <v>2943886</v>
      </c>
      <c r="C61" s="275">
        <f>SUM(C56:C60)</f>
        <v>3065610</v>
      </c>
      <c r="D61" s="275">
        <f>SUM(D56:D60)</f>
        <v>3342859</v>
      </c>
      <c r="E61" s="275">
        <f>SUM(E56:E60)</f>
        <v>3375860</v>
      </c>
    </row>
    <row r="62" spans="1:5" ht="12.75">
      <c r="A62" s="278"/>
      <c r="B62" s="279"/>
      <c r="C62" s="279"/>
      <c r="D62" s="279"/>
      <c r="E62" s="279"/>
    </row>
    <row r="63" spans="1:5" ht="12.75">
      <c r="A63" s="280" t="s">
        <v>235</v>
      </c>
      <c r="B63" s="281"/>
      <c r="C63" s="281">
        <v>35809</v>
      </c>
      <c r="D63" s="281">
        <v>13088</v>
      </c>
      <c r="E63" s="281">
        <v>8988</v>
      </c>
    </row>
    <row r="64" spans="1:6" ht="12.75">
      <c r="A64" s="282" t="s">
        <v>236</v>
      </c>
      <c r="B64" s="282">
        <v>733356</v>
      </c>
      <c r="C64" s="282">
        <v>776644</v>
      </c>
      <c r="D64" s="282">
        <v>683666</v>
      </c>
      <c r="E64" s="282">
        <v>609577</v>
      </c>
      <c r="F64" s="43"/>
    </row>
  </sheetData>
  <mergeCells count="5">
    <mergeCell ref="A4:D4"/>
    <mergeCell ref="A5:D5"/>
    <mergeCell ref="A8:A9"/>
    <mergeCell ref="B8:E8"/>
    <mergeCell ref="D7:E7"/>
  </mergeCells>
  <printOptions/>
  <pageMargins left="0.7875" right="0.7875" top="0.39375" bottom="0.39375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88">
      <selection activeCell="A51" sqref="A51:IV51"/>
    </sheetView>
  </sheetViews>
  <sheetFormatPr defaultColWidth="9.00390625" defaultRowHeight="12.75"/>
  <cols>
    <col min="1" max="1" width="36.875" style="0" customWidth="1"/>
    <col min="5" max="12" width="8.625" style="0" customWidth="1"/>
    <col min="13" max="14" width="8.375" style="0" customWidth="1"/>
  </cols>
  <sheetData>
    <row r="1" ht="12.75">
      <c r="L1" t="s">
        <v>237</v>
      </c>
    </row>
    <row r="2" spans="1:13" ht="12.75">
      <c r="A2" s="798" t="s">
        <v>238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46"/>
    </row>
    <row r="3" spans="1:14" ht="12.75">
      <c r="A3" s="798" t="s">
        <v>594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283"/>
      <c r="N3" t="s">
        <v>239</v>
      </c>
    </row>
    <row r="4" spans="1:13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83"/>
    </row>
    <row r="5" spans="1:14" ht="13.5" thickBot="1">
      <c r="A5" s="816" t="s">
        <v>65</v>
      </c>
      <c r="B5" s="814" t="s">
        <v>240</v>
      </c>
      <c r="C5" s="815" t="s">
        <v>241</v>
      </c>
      <c r="D5" s="815" t="s">
        <v>242</v>
      </c>
      <c r="E5" s="817" t="s">
        <v>243</v>
      </c>
      <c r="F5" s="817"/>
      <c r="G5" s="817"/>
      <c r="H5" s="817"/>
      <c r="I5" s="817"/>
      <c r="J5" s="817"/>
      <c r="K5" s="817"/>
      <c r="L5" s="817"/>
      <c r="M5" s="284" t="s">
        <v>244</v>
      </c>
      <c r="N5" s="285" t="s">
        <v>245</v>
      </c>
    </row>
    <row r="6" spans="1:14" ht="12.75">
      <c r="A6" s="816"/>
      <c r="B6" s="814"/>
      <c r="C6" s="815"/>
      <c r="D6" s="815"/>
      <c r="E6" s="286" t="s">
        <v>246</v>
      </c>
      <c r="F6" s="287" t="s">
        <v>247</v>
      </c>
      <c r="G6" s="287" t="s">
        <v>248</v>
      </c>
      <c r="H6" s="287" t="s">
        <v>249</v>
      </c>
      <c r="I6" s="287" t="s">
        <v>250</v>
      </c>
      <c r="J6" s="287" t="s">
        <v>251</v>
      </c>
      <c r="K6" s="287" t="s">
        <v>252</v>
      </c>
      <c r="L6" s="288" t="s">
        <v>253</v>
      </c>
      <c r="M6" s="289" t="s">
        <v>254</v>
      </c>
      <c r="N6" s="290" t="s">
        <v>255</v>
      </c>
    </row>
    <row r="7" spans="1:14" ht="10.5" customHeight="1">
      <c r="A7" s="267" t="s">
        <v>2</v>
      </c>
      <c r="B7" s="291"/>
      <c r="C7" s="292"/>
      <c r="D7" s="13"/>
      <c r="E7" s="293"/>
      <c r="F7" s="294"/>
      <c r="G7" s="294"/>
      <c r="H7" s="294"/>
      <c r="I7" s="294"/>
      <c r="J7" s="294"/>
      <c r="K7" s="294"/>
      <c r="L7" s="295"/>
      <c r="M7" s="295"/>
      <c r="N7" s="291"/>
    </row>
    <row r="8" spans="1:14" ht="12.75" customHeight="1">
      <c r="A8" s="276" t="s">
        <v>256</v>
      </c>
      <c r="B8" s="19">
        <f aca="true" t="shared" si="0" ref="B8:B18">SUM(C8:N8)</f>
        <v>2000</v>
      </c>
      <c r="C8" s="292">
        <v>2000</v>
      </c>
      <c r="D8" s="291"/>
      <c r="E8" s="296"/>
      <c r="F8" s="221"/>
      <c r="G8" s="221"/>
      <c r="H8" s="221"/>
      <c r="I8" s="221"/>
      <c r="J8" s="221"/>
      <c r="K8" s="221"/>
      <c r="L8" s="269"/>
      <c r="M8" s="269"/>
      <c r="N8" s="291"/>
    </row>
    <row r="9" spans="1:14" ht="12.75">
      <c r="A9" s="16" t="s">
        <v>257</v>
      </c>
      <c r="B9" s="19">
        <f t="shared" si="0"/>
        <v>33265</v>
      </c>
      <c r="C9" s="18"/>
      <c r="D9" s="19"/>
      <c r="E9" s="296">
        <v>5170</v>
      </c>
      <c r="F9" s="221">
        <v>4000</v>
      </c>
      <c r="G9" s="221">
        <v>450</v>
      </c>
      <c r="H9" s="221"/>
      <c r="I9" s="221">
        <v>2000</v>
      </c>
      <c r="J9" s="221"/>
      <c r="K9" s="221">
        <v>1400</v>
      </c>
      <c r="L9" s="269">
        <v>8694</v>
      </c>
      <c r="M9" s="269"/>
      <c r="N9" s="19">
        <v>11551</v>
      </c>
    </row>
    <row r="10" spans="1:14" ht="12.75">
      <c r="A10" s="16" t="s">
        <v>258</v>
      </c>
      <c r="B10" s="19">
        <f t="shared" si="0"/>
        <v>5898</v>
      </c>
      <c r="C10" s="18"/>
      <c r="D10" s="19"/>
      <c r="E10" s="296">
        <v>1560</v>
      </c>
      <c r="F10" s="221">
        <v>600</v>
      </c>
      <c r="G10" s="221"/>
      <c r="H10" s="221"/>
      <c r="I10" s="221">
        <v>340</v>
      </c>
      <c r="J10" s="221"/>
      <c r="K10" s="221">
        <v>65</v>
      </c>
      <c r="L10" s="269">
        <v>272</v>
      </c>
      <c r="M10" s="269"/>
      <c r="N10" s="19">
        <v>3061</v>
      </c>
    </row>
    <row r="11" spans="1:14" ht="12.75">
      <c r="A11" s="16" t="s">
        <v>259</v>
      </c>
      <c r="B11" s="19">
        <f t="shared" si="0"/>
        <v>41930</v>
      </c>
      <c r="C11" s="18"/>
      <c r="D11" s="19"/>
      <c r="E11" s="296"/>
      <c r="F11" s="221">
        <v>16900</v>
      </c>
      <c r="G11" s="221">
        <v>2595</v>
      </c>
      <c r="H11" s="221">
        <v>5800</v>
      </c>
      <c r="I11" s="221">
        <v>950</v>
      </c>
      <c r="J11" s="221"/>
      <c r="K11" s="221">
        <v>210</v>
      </c>
      <c r="L11" s="269">
        <v>213</v>
      </c>
      <c r="M11" s="269"/>
      <c r="N11" s="19">
        <v>15262</v>
      </c>
    </row>
    <row r="12" spans="1:14" ht="12.75">
      <c r="A12" s="16" t="s">
        <v>260</v>
      </c>
      <c r="B12" s="19">
        <f t="shared" si="0"/>
        <v>67683</v>
      </c>
      <c r="C12" s="18">
        <v>48161</v>
      </c>
      <c r="D12" s="19"/>
      <c r="E12" s="296"/>
      <c r="F12" s="221">
        <v>1000</v>
      </c>
      <c r="G12" s="221">
        <v>1000</v>
      </c>
      <c r="H12" s="221">
        <v>750</v>
      </c>
      <c r="I12" s="221">
        <v>12618</v>
      </c>
      <c r="J12" s="221"/>
      <c r="K12" s="221"/>
      <c r="L12" s="269">
        <v>22</v>
      </c>
      <c r="M12" s="269"/>
      <c r="N12" s="19">
        <v>4132</v>
      </c>
    </row>
    <row r="13" spans="1:14" ht="12.75">
      <c r="A13" s="16" t="s">
        <v>261</v>
      </c>
      <c r="B13" s="19">
        <f t="shared" si="0"/>
        <v>973</v>
      </c>
      <c r="C13" s="18"/>
      <c r="D13" s="19"/>
      <c r="E13" s="296"/>
      <c r="F13" s="221"/>
      <c r="G13" s="221"/>
      <c r="H13" s="221"/>
      <c r="I13" s="221">
        <v>200</v>
      </c>
      <c r="J13" s="221"/>
      <c r="K13" s="221">
        <v>773</v>
      </c>
      <c r="L13" s="269"/>
      <c r="M13" s="269"/>
      <c r="N13" s="19">
        <v>0</v>
      </c>
    </row>
    <row r="14" spans="1:14" ht="12.75">
      <c r="A14" s="16" t="s">
        <v>262</v>
      </c>
      <c r="B14" s="19">
        <f t="shared" si="0"/>
        <v>35209</v>
      </c>
      <c r="C14" s="18">
        <v>33000</v>
      </c>
      <c r="D14" s="19"/>
      <c r="E14" s="296"/>
      <c r="F14" s="221"/>
      <c r="G14" s="221"/>
      <c r="H14" s="221"/>
      <c r="I14" s="221"/>
      <c r="J14" s="221"/>
      <c r="K14" s="221"/>
      <c r="L14" s="269"/>
      <c r="M14" s="269"/>
      <c r="N14" s="19">
        <v>2209</v>
      </c>
    </row>
    <row r="15" spans="1:14" ht="12.75">
      <c r="A15" s="16" t="s">
        <v>263</v>
      </c>
      <c r="B15" s="19">
        <f t="shared" si="0"/>
        <v>16725</v>
      </c>
      <c r="C15" s="18"/>
      <c r="D15" s="19"/>
      <c r="E15" s="296"/>
      <c r="F15" s="221"/>
      <c r="G15" s="221"/>
      <c r="H15" s="221"/>
      <c r="I15" s="221">
        <v>16725</v>
      </c>
      <c r="J15" s="221"/>
      <c r="K15" s="221"/>
      <c r="L15" s="269"/>
      <c r="M15" s="269"/>
      <c r="N15" s="19"/>
    </row>
    <row r="16" spans="1:14" ht="12.75">
      <c r="A16" s="16" t="s">
        <v>264</v>
      </c>
      <c r="B16" s="19">
        <f t="shared" si="0"/>
        <v>22</v>
      </c>
      <c r="C16" s="18"/>
      <c r="D16" s="19"/>
      <c r="E16" s="296"/>
      <c r="F16" s="221"/>
      <c r="G16" s="221"/>
      <c r="H16" s="221"/>
      <c r="I16" s="221"/>
      <c r="J16" s="221"/>
      <c r="K16" s="221"/>
      <c r="L16" s="269"/>
      <c r="M16" s="269"/>
      <c r="N16" s="19">
        <v>22</v>
      </c>
    </row>
    <row r="17" spans="1:14" ht="12.75">
      <c r="A17" s="16" t="s">
        <v>265</v>
      </c>
      <c r="B17" s="19">
        <f t="shared" si="0"/>
        <v>38518</v>
      </c>
      <c r="C17" s="18">
        <v>1200</v>
      </c>
      <c r="D17" s="19"/>
      <c r="E17" s="296"/>
      <c r="F17" s="221"/>
      <c r="G17" s="221"/>
      <c r="H17" s="221">
        <v>200</v>
      </c>
      <c r="I17" s="221">
        <v>660</v>
      </c>
      <c r="J17" s="221"/>
      <c r="K17" s="221"/>
      <c r="L17" s="269"/>
      <c r="M17" s="269"/>
      <c r="N17" s="19">
        <v>36458</v>
      </c>
    </row>
    <row r="18" spans="1:14" ht="12.75">
      <c r="A18" s="37" t="s">
        <v>266</v>
      </c>
      <c r="B18" s="297">
        <f t="shared" si="0"/>
        <v>31159</v>
      </c>
      <c r="C18" s="39">
        <v>13523</v>
      </c>
      <c r="D18" s="297"/>
      <c r="E18" s="298">
        <v>1346</v>
      </c>
      <c r="F18" s="299">
        <v>4300</v>
      </c>
      <c r="G18" s="299">
        <v>90</v>
      </c>
      <c r="H18" s="299">
        <v>1700</v>
      </c>
      <c r="I18" s="299">
        <v>5538</v>
      </c>
      <c r="J18" s="299"/>
      <c r="K18" s="299">
        <v>200</v>
      </c>
      <c r="L18" s="273">
        <v>97</v>
      </c>
      <c r="M18" s="273"/>
      <c r="N18" s="297">
        <v>4365</v>
      </c>
    </row>
    <row r="19" spans="1:14" s="40" customFormat="1" ht="12.75">
      <c r="A19" s="274" t="s">
        <v>267</v>
      </c>
      <c r="B19" s="26">
        <f>SUM(B8:B18)</f>
        <v>273382</v>
      </c>
      <c r="C19" s="300">
        <f>SUM(C8:C18)</f>
        <v>97884</v>
      </c>
      <c r="D19" s="274">
        <f>SUM(D8:D18)</f>
        <v>0</v>
      </c>
      <c r="E19" s="301">
        <f>SUM(E9:E18)</f>
        <v>8076</v>
      </c>
      <c r="F19" s="302">
        <f>SUM(F9:F18)</f>
        <v>26800</v>
      </c>
      <c r="G19" s="302">
        <f>SUM(G9:G18)</f>
        <v>4135</v>
      </c>
      <c r="H19" s="302">
        <f>SUM(H9:H18)</f>
        <v>8450</v>
      </c>
      <c r="I19" s="302">
        <f>SUM(I9:I18)</f>
        <v>39031</v>
      </c>
      <c r="J19" s="789"/>
      <c r="K19" s="771">
        <f>SUM(K9:K18)</f>
        <v>2648</v>
      </c>
      <c r="L19" s="792">
        <f>SUM(L9:L18)</f>
        <v>9298</v>
      </c>
      <c r="M19" s="789"/>
      <c r="N19" s="771">
        <f>SUM(N9:N18)</f>
        <v>77060</v>
      </c>
    </row>
    <row r="20" spans="1:14" s="40" customFormat="1" ht="12.75">
      <c r="A20" s="303" t="s">
        <v>268</v>
      </c>
      <c r="B20" s="291">
        <f>SUM(C20:N20)</f>
        <v>1500</v>
      </c>
      <c r="C20" s="304">
        <v>1500</v>
      </c>
      <c r="D20" s="305"/>
      <c r="E20" s="306"/>
      <c r="F20" s="307"/>
      <c r="G20" s="307"/>
      <c r="H20" s="307"/>
      <c r="I20" s="307"/>
      <c r="J20" s="307"/>
      <c r="K20" s="307"/>
      <c r="L20" s="308"/>
      <c r="M20" s="308"/>
      <c r="N20" s="309"/>
    </row>
    <row r="21" spans="1:14" s="40" customFormat="1" ht="12.75">
      <c r="A21" s="310" t="s">
        <v>269</v>
      </c>
      <c r="B21" s="311">
        <f>SUM(C21:N21)</f>
        <v>1700</v>
      </c>
      <c r="C21" s="312">
        <v>1700</v>
      </c>
      <c r="D21" s="313"/>
      <c r="E21" s="314"/>
      <c r="F21" s="315"/>
      <c r="G21" s="315"/>
      <c r="H21" s="315"/>
      <c r="I21" s="315"/>
      <c r="J21" s="315"/>
      <c r="K21" s="315"/>
      <c r="L21" s="316"/>
      <c r="M21" s="316"/>
      <c r="N21" s="317"/>
    </row>
    <row r="22" spans="1:14" s="40" customFormat="1" ht="12.75">
      <c r="A22" s="22" t="s">
        <v>270</v>
      </c>
      <c r="B22" s="297">
        <f>SUM(C22:N22)</f>
        <v>3205</v>
      </c>
      <c r="C22" s="24">
        <v>3205</v>
      </c>
      <c r="D22" s="23"/>
      <c r="E22" s="318"/>
      <c r="F22" s="319"/>
      <c r="G22" s="319"/>
      <c r="H22" s="319"/>
      <c r="I22" s="319"/>
      <c r="J22" s="319"/>
      <c r="K22" s="319"/>
      <c r="L22" s="320"/>
      <c r="M22" s="320"/>
      <c r="N22" s="321"/>
    </row>
    <row r="23" spans="1:14" s="40" customFormat="1" ht="12.75">
      <c r="A23" s="274" t="s">
        <v>271</v>
      </c>
      <c r="B23" s="26">
        <f aca="true" t="shared" si="1" ref="B23:I23">SUM(B20:B22)</f>
        <v>6405</v>
      </c>
      <c r="C23" s="274">
        <f t="shared" si="1"/>
        <v>6405</v>
      </c>
      <c r="D23" s="274">
        <f t="shared" si="1"/>
        <v>0</v>
      </c>
      <c r="E23" s="301">
        <f t="shared" si="1"/>
        <v>0</v>
      </c>
      <c r="F23" s="302">
        <f t="shared" si="1"/>
        <v>0</v>
      </c>
      <c r="G23" s="302">
        <f t="shared" si="1"/>
        <v>0</v>
      </c>
      <c r="H23" s="302">
        <f t="shared" si="1"/>
        <v>0</v>
      </c>
      <c r="I23" s="302">
        <f t="shared" si="1"/>
        <v>0</v>
      </c>
      <c r="J23" s="302"/>
      <c r="K23" s="302">
        <f>SUM(K20:K22)</f>
        <v>0</v>
      </c>
      <c r="L23" s="275">
        <f>SUM(L20:L22)</f>
        <v>0</v>
      </c>
      <c r="M23" s="275"/>
      <c r="N23" s="26">
        <f>SUM(N20:N22)</f>
        <v>0</v>
      </c>
    </row>
    <row r="24" spans="1:14" ht="12.75">
      <c r="A24" s="276" t="s">
        <v>272</v>
      </c>
      <c r="B24" s="291">
        <f>SUM(C24:N24)</f>
        <v>294999</v>
      </c>
      <c r="C24" s="292">
        <v>294999</v>
      </c>
      <c r="D24" s="291"/>
      <c r="E24" s="322"/>
      <c r="F24" s="323"/>
      <c r="G24" s="323"/>
      <c r="H24" s="323"/>
      <c r="I24" s="323"/>
      <c r="J24" s="323"/>
      <c r="K24" s="323"/>
      <c r="L24" s="268"/>
      <c r="M24" s="268"/>
      <c r="N24" s="291"/>
    </row>
    <row r="25" spans="1:14" ht="12.75">
      <c r="A25" s="16" t="s">
        <v>273</v>
      </c>
      <c r="B25" s="19">
        <f>SUM(C25:N25)</f>
        <v>43000</v>
      </c>
      <c r="C25" s="18">
        <v>43000</v>
      </c>
      <c r="D25" s="19"/>
      <c r="E25" s="296"/>
      <c r="F25" s="221"/>
      <c r="G25" s="221"/>
      <c r="H25" s="221"/>
      <c r="I25" s="221"/>
      <c r="J25" s="221"/>
      <c r="K25" s="221"/>
      <c r="L25" s="269"/>
      <c r="M25" s="269"/>
      <c r="N25" s="19"/>
    </row>
    <row r="26" spans="1:14" ht="12.75">
      <c r="A26" s="16" t="s">
        <v>274</v>
      </c>
      <c r="B26" s="19">
        <f>SUM(C26:N26)</f>
        <v>1000</v>
      </c>
      <c r="C26" s="18">
        <v>1000</v>
      </c>
      <c r="D26" s="19"/>
      <c r="E26" s="296"/>
      <c r="F26" s="221"/>
      <c r="G26" s="221"/>
      <c r="H26" s="221"/>
      <c r="I26" s="221"/>
      <c r="J26" s="221"/>
      <c r="K26" s="221"/>
      <c r="L26" s="269"/>
      <c r="M26" s="269"/>
      <c r="N26" s="19"/>
    </row>
    <row r="27" spans="1:14" ht="12.75">
      <c r="A27" s="16" t="s">
        <v>275</v>
      </c>
      <c r="B27" s="19">
        <f>SUM(C27:N27)</f>
        <v>4300</v>
      </c>
      <c r="C27" s="18">
        <v>4300</v>
      </c>
      <c r="D27" s="19"/>
      <c r="E27" s="296"/>
      <c r="F27" s="221"/>
      <c r="G27" s="221"/>
      <c r="H27" s="221"/>
      <c r="I27" s="221"/>
      <c r="J27" s="221"/>
      <c r="K27" s="221"/>
      <c r="L27" s="269"/>
      <c r="M27" s="269"/>
      <c r="N27" s="19"/>
    </row>
    <row r="28" spans="1:14" ht="12.75">
      <c r="A28" s="37" t="s">
        <v>276</v>
      </c>
      <c r="B28" s="297">
        <f>SUM(C28:N28)</f>
        <v>21000</v>
      </c>
      <c r="C28" s="39">
        <v>21000</v>
      </c>
      <c r="D28" s="297"/>
      <c r="E28" s="298"/>
      <c r="F28" s="299"/>
      <c r="G28" s="299"/>
      <c r="H28" s="299"/>
      <c r="I28" s="299"/>
      <c r="J28" s="299"/>
      <c r="K28" s="299"/>
      <c r="L28" s="273"/>
      <c r="M28" s="273"/>
      <c r="N28" s="297"/>
    </row>
    <row r="29" spans="1:14" s="40" customFormat="1" ht="12.75">
      <c r="A29" s="274" t="s">
        <v>12</v>
      </c>
      <c r="B29" s="26">
        <f aca="true" t="shared" si="2" ref="B29:I29">SUM(B24:B28)</f>
        <v>364299</v>
      </c>
      <c r="C29" s="26">
        <f t="shared" si="2"/>
        <v>364299</v>
      </c>
      <c r="D29" s="274">
        <f t="shared" si="2"/>
        <v>0</v>
      </c>
      <c r="E29" s="301">
        <f t="shared" si="2"/>
        <v>0</v>
      </c>
      <c r="F29" s="302">
        <f t="shared" si="2"/>
        <v>0</v>
      </c>
      <c r="G29" s="302">
        <f t="shared" si="2"/>
        <v>0</v>
      </c>
      <c r="H29" s="302">
        <f t="shared" si="2"/>
        <v>0</v>
      </c>
      <c r="I29" s="302">
        <f t="shared" si="2"/>
        <v>0</v>
      </c>
      <c r="J29" s="302"/>
      <c r="K29" s="302">
        <f>SUM(K24:K28)</f>
        <v>0</v>
      </c>
      <c r="L29" s="275">
        <f>SUM(L24:L28)</f>
        <v>0</v>
      </c>
      <c r="M29" s="275"/>
      <c r="N29" s="26">
        <f>SUM(N24:N28)</f>
        <v>0</v>
      </c>
    </row>
    <row r="30" spans="1:14" s="40" customFormat="1" ht="12.75">
      <c r="A30" s="274" t="s">
        <v>277</v>
      </c>
      <c r="B30" s="26">
        <f>SUM(C30)</f>
        <v>2299</v>
      </c>
      <c r="C30" s="300">
        <v>2299</v>
      </c>
      <c r="D30" s="301">
        <v>0</v>
      </c>
      <c r="E30" s="301">
        <v>0</v>
      </c>
      <c r="F30" s="302">
        <v>0</v>
      </c>
      <c r="G30" s="302">
        <v>0</v>
      </c>
      <c r="H30" s="302">
        <v>0</v>
      </c>
      <c r="I30" s="302">
        <v>0</v>
      </c>
      <c r="J30" s="302"/>
      <c r="K30" s="302">
        <v>0</v>
      </c>
      <c r="L30" s="275">
        <v>0</v>
      </c>
      <c r="M30" s="275"/>
      <c r="N30" s="26">
        <v>0</v>
      </c>
    </row>
    <row r="31" spans="1:14" ht="12.75">
      <c r="A31" s="276" t="s">
        <v>278</v>
      </c>
      <c r="B31" s="291">
        <f>SUM(C31:N31)</f>
        <v>73405</v>
      </c>
      <c r="C31" s="292">
        <v>73405</v>
      </c>
      <c r="D31" s="291"/>
      <c r="E31" s="322"/>
      <c r="F31" s="323"/>
      <c r="G31" s="323"/>
      <c r="H31" s="323"/>
      <c r="I31" s="323"/>
      <c r="J31" s="323"/>
      <c r="K31" s="323"/>
      <c r="L31" s="268"/>
      <c r="M31" s="268"/>
      <c r="N31" s="291"/>
    </row>
    <row r="32" spans="1:14" ht="12.75">
      <c r="A32" s="16" t="s">
        <v>279</v>
      </c>
      <c r="B32" s="19">
        <f>SUM(C32:N32)</f>
        <v>3726</v>
      </c>
      <c r="C32" s="18">
        <v>3726</v>
      </c>
      <c r="D32" s="19"/>
      <c r="E32" s="296"/>
      <c r="F32" s="221"/>
      <c r="G32" s="221"/>
      <c r="H32" s="221"/>
      <c r="I32" s="221"/>
      <c r="J32" s="221"/>
      <c r="K32" s="221"/>
      <c r="L32" s="269"/>
      <c r="M32" s="269"/>
      <c r="N32" s="19"/>
    </row>
    <row r="33" spans="1:14" ht="12.75">
      <c r="A33" s="16" t="s">
        <v>280</v>
      </c>
      <c r="B33" s="19">
        <f>SUM(C33:N33)</f>
        <v>0</v>
      </c>
      <c r="C33" s="18">
        <v>0</v>
      </c>
      <c r="D33" s="19"/>
      <c r="E33" s="296"/>
      <c r="F33" s="221"/>
      <c r="G33" s="221"/>
      <c r="H33" s="221"/>
      <c r="I33" s="221"/>
      <c r="J33" s="221"/>
      <c r="K33" s="221"/>
      <c r="L33" s="269"/>
      <c r="M33" s="269"/>
      <c r="N33" s="19"/>
    </row>
    <row r="34" spans="1:14" ht="12.75">
      <c r="A34" s="16" t="s">
        <v>281</v>
      </c>
      <c r="B34" s="19">
        <f>SUM(C34:N34)</f>
        <v>0</v>
      </c>
      <c r="C34" s="18">
        <v>0</v>
      </c>
      <c r="D34" s="19"/>
      <c r="E34" s="296"/>
      <c r="F34" s="221"/>
      <c r="G34" s="221"/>
      <c r="H34" s="221"/>
      <c r="I34" s="221"/>
      <c r="J34" s="221"/>
      <c r="K34" s="221"/>
      <c r="L34" s="269"/>
      <c r="M34" s="269"/>
      <c r="N34" s="19"/>
    </row>
    <row r="35" spans="1:14" ht="12.75">
      <c r="A35" s="37" t="s">
        <v>282</v>
      </c>
      <c r="B35" s="297">
        <f>SUM(C35:N35)</f>
        <v>30000</v>
      </c>
      <c r="C35" s="39">
        <v>30000</v>
      </c>
      <c r="D35" s="297"/>
      <c r="E35" s="298"/>
      <c r="F35" s="299"/>
      <c r="G35" s="299"/>
      <c r="H35" s="299"/>
      <c r="I35" s="299"/>
      <c r="J35" s="299"/>
      <c r="K35" s="299"/>
      <c r="L35" s="273"/>
      <c r="M35" s="273"/>
      <c r="N35" s="297"/>
    </row>
    <row r="36" spans="1:14" s="40" customFormat="1" ht="12.75">
      <c r="A36" s="274" t="s">
        <v>283</v>
      </c>
      <c r="B36" s="26">
        <f aca="true" t="shared" si="3" ref="B36:I36">SUM(B31:B35)</f>
        <v>107131</v>
      </c>
      <c r="C36" s="274">
        <f t="shared" si="3"/>
        <v>107131</v>
      </c>
      <c r="D36" s="274">
        <f t="shared" si="3"/>
        <v>0</v>
      </c>
      <c r="E36" s="274">
        <f t="shared" si="3"/>
        <v>0</v>
      </c>
      <c r="F36" s="274">
        <f t="shared" si="3"/>
        <v>0</v>
      </c>
      <c r="G36" s="274">
        <f t="shared" si="3"/>
        <v>0</v>
      </c>
      <c r="H36" s="274">
        <f t="shared" si="3"/>
        <v>0</v>
      </c>
      <c r="I36" s="274">
        <f t="shared" si="3"/>
        <v>0</v>
      </c>
      <c r="J36" s="274"/>
      <c r="K36" s="274">
        <f>SUM(K31:K35)</f>
        <v>0</v>
      </c>
      <c r="L36" s="274">
        <f>SUM(L31:L35)</f>
        <v>0</v>
      </c>
      <c r="M36" s="274"/>
      <c r="N36" s="26">
        <f>SUM(N31:N35)</f>
        <v>0</v>
      </c>
    </row>
    <row r="37" spans="1:14" ht="12.75">
      <c r="A37" s="276" t="s">
        <v>284</v>
      </c>
      <c r="B37" s="291">
        <f>SUM(C37:N37)</f>
        <v>18499</v>
      </c>
      <c r="C37" s="292">
        <v>18499</v>
      </c>
      <c r="D37" s="291"/>
      <c r="E37" s="322"/>
      <c r="F37" s="323"/>
      <c r="G37" s="323"/>
      <c r="H37" s="323"/>
      <c r="I37" s="323"/>
      <c r="J37" s="323"/>
      <c r="K37" s="323"/>
      <c r="L37" s="268"/>
      <c r="M37" s="268"/>
      <c r="N37" s="291"/>
    </row>
    <row r="38" spans="1:14" ht="12.75">
      <c r="A38" s="37" t="s">
        <v>285</v>
      </c>
      <c r="B38" s="297">
        <f>SUM(C38:N38)</f>
        <v>410344</v>
      </c>
      <c r="C38" s="39">
        <v>410344</v>
      </c>
      <c r="D38" s="297"/>
      <c r="E38" s="298"/>
      <c r="F38" s="299"/>
      <c r="G38" s="299"/>
      <c r="H38" s="299"/>
      <c r="I38" s="299"/>
      <c r="J38" s="299"/>
      <c r="K38" s="299"/>
      <c r="L38" s="273"/>
      <c r="M38" s="273"/>
      <c r="N38" s="297"/>
    </row>
    <row r="39" spans="1:14" s="40" customFormat="1" ht="12.75">
      <c r="A39" s="274" t="s">
        <v>286</v>
      </c>
      <c r="B39" s="26">
        <f aca="true" t="shared" si="4" ref="B39:I39">SUM(B37:B38)</f>
        <v>428843</v>
      </c>
      <c r="C39" s="274">
        <f t="shared" si="4"/>
        <v>428843</v>
      </c>
      <c r="D39" s="274">
        <f t="shared" si="4"/>
        <v>0</v>
      </c>
      <c r="E39" s="274">
        <f t="shared" si="4"/>
        <v>0</v>
      </c>
      <c r="F39" s="274">
        <f t="shared" si="4"/>
        <v>0</v>
      </c>
      <c r="G39" s="274">
        <f t="shared" si="4"/>
        <v>0</v>
      </c>
      <c r="H39" s="274">
        <f t="shared" si="4"/>
        <v>0</v>
      </c>
      <c r="I39" s="274">
        <f t="shared" si="4"/>
        <v>0</v>
      </c>
      <c r="J39" s="274"/>
      <c r="K39" s="274">
        <f>SUM(K37:K38)</f>
        <v>0</v>
      </c>
      <c r="L39" s="274">
        <f>SUM(L37:L38)</f>
        <v>0</v>
      </c>
      <c r="M39" s="274"/>
      <c r="N39" s="26">
        <f>SUM(N37:N38)</f>
        <v>0</v>
      </c>
    </row>
    <row r="40" spans="1:14" s="28" customFormat="1" ht="12.75">
      <c r="A40" s="303" t="s">
        <v>287</v>
      </c>
      <c r="B40" s="305">
        <f aca="true" t="shared" si="5" ref="B40:B47">SUM(C40:N40)</f>
        <v>435</v>
      </c>
      <c r="C40" s="304">
        <v>435</v>
      </c>
      <c r="D40" s="305"/>
      <c r="E40" s="324"/>
      <c r="F40" s="325"/>
      <c r="G40" s="325"/>
      <c r="H40" s="325"/>
      <c r="I40" s="325"/>
      <c r="J40" s="325"/>
      <c r="K40" s="325"/>
      <c r="L40" s="326"/>
      <c r="M40" s="326"/>
      <c r="N40" s="305"/>
    </row>
    <row r="41" spans="1:14" s="28" customFormat="1" ht="12.75">
      <c r="A41" s="16" t="s">
        <v>288</v>
      </c>
      <c r="B41" s="17">
        <f t="shared" si="5"/>
        <v>1713</v>
      </c>
      <c r="C41" s="18">
        <v>1713</v>
      </c>
      <c r="D41" s="17"/>
      <c r="E41" s="327"/>
      <c r="F41" s="328"/>
      <c r="G41" s="328"/>
      <c r="H41" s="328"/>
      <c r="I41" s="328"/>
      <c r="J41" s="328"/>
      <c r="K41" s="328"/>
      <c r="L41" s="329"/>
      <c r="M41" s="329"/>
      <c r="N41" s="17"/>
    </row>
    <row r="42" spans="1:14" s="28" customFormat="1" ht="12.75">
      <c r="A42" s="16" t="s">
        <v>289</v>
      </c>
      <c r="B42" s="330">
        <f t="shared" si="5"/>
        <v>2259</v>
      </c>
      <c r="C42" s="18">
        <v>2259</v>
      </c>
      <c r="D42" s="17"/>
      <c r="E42" s="327"/>
      <c r="F42" s="328"/>
      <c r="G42" s="328"/>
      <c r="H42" s="328"/>
      <c r="I42" s="328"/>
      <c r="J42" s="328"/>
      <c r="K42" s="328"/>
      <c r="L42" s="329"/>
      <c r="M42" s="329"/>
      <c r="N42" s="17"/>
    </row>
    <row r="43" spans="1:14" s="28" customFormat="1" ht="12.75">
      <c r="A43" s="734" t="s">
        <v>585</v>
      </c>
      <c r="B43" s="17">
        <f t="shared" si="5"/>
        <v>4000</v>
      </c>
      <c r="C43" s="18">
        <v>4000</v>
      </c>
      <c r="D43" s="17"/>
      <c r="E43" s="327"/>
      <c r="F43" s="328"/>
      <c r="G43" s="328"/>
      <c r="H43" s="328"/>
      <c r="I43" s="328"/>
      <c r="J43" s="328"/>
      <c r="K43" s="328"/>
      <c r="L43" s="329"/>
      <c r="M43" s="329"/>
      <c r="N43" s="17"/>
    </row>
    <row r="44" spans="1:14" s="28" customFormat="1" ht="12.75">
      <c r="A44" s="16" t="s">
        <v>290</v>
      </c>
      <c r="B44" s="17">
        <f t="shared" si="5"/>
        <v>120</v>
      </c>
      <c r="C44" s="18">
        <v>120</v>
      </c>
      <c r="D44" s="17"/>
      <c r="E44" s="327"/>
      <c r="F44" s="328"/>
      <c r="G44" s="328"/>
      <c r="H44" s="328"/>
      <c r="I44" s="328"/>
      <c r="J44" s="328"/>
      <c r="K44" s="328"/>
      <c r="L44" s="329"/>
      <c r="M44" s="329"/>
      <c r="N44" s="17"/>
    </row>
    <row r="45" spans="1:14" s="28" customFormat="1" ht="12.75">
      <c r="A45" s="16" t="s">
        <v>291</v>
      </c>
      <c r="B45" s="17">
        <f t="shared" si="5"/>
        <v>1399</v>
      </c>
      <c r="C45" s="18">
        <v>1399</v>
      </c>
      <c r="D45" s="17"/>
      <c r="E45" s="327"/>
      <c r="F45" s="328"/>
      <c r="G45" s="328"/>
      <c r="H45" s="328"/>
      <c r="I45" s="328"/>
      <c r="J45" s="328"/>
      <c r="K45" s="328"/>
      <c r="L45" s="329"/>
      <c r="M45" s="329"/>
      <c r="N45" s="17"/>
    </row>
    <row r="46" spans="1:14" s="28" customFormat="1" ht="12.75">
      <c r="A46" s="16" t="s">
        <v>292</v>
      </c>
      <c r="B46" s="17">
        <f t="shared" si="5"/>
        <v>762</v>
      </c>
      <c r="C46" s="18">
        <v>762</v>
      </c>
      <c r="D46" s="17"/>
      <c r="E46" s="327"/>
      <c r="F46" s="328"/>
      <c r="G46" s="328"/>
      <c r="H46" s="328"/>
      <c r="I46" s="328"/>
      <c r="J46" s="328"/>
      <c r="K46" s="328"/>
      <c r="L46" s="329"/>
      <c r="M46" s="329"/>
      <c r="N46" s="17"/>
    </row>
    <row r="47" spans="1:14" s="28" customFormat="1" ht="12.75">
      <c r="A47" s="22" t="s">
        <v>293</v>
      </c>
      <c r="B47" s="23">
        <f t="shared" si="5"/>
        <v>29418</v>
      </c>
      <c r="C47" s="24">
        <v>29418</v>
      </c>
      <c r="D47" s="23"/>
      <c r="E47" s="331"/>
      <c r="F47" s="332"/>
      <c r="G47" s="332"/>
      <c r="H47" s="332"/>
      <c r="I47" s="332"/>
      <c r="J47" s="332"/>
      <c r="K47" s="332"/>
      <c r="L47" s="333"/>
      <c r="M47" s="333"/>
      <c r="N47" s="23"/>
    </row>
    <row r="48" spans="1:14" s="40" customFormat="1" ht="12.75">
      <c r="A48" s="274" t="s">
        <v>294</v>
      </c>
      <c r="B48" s="26">
        <f>SUM(B40:B47)</f>
        <v>40106</v>
      </c>
      <c r="C48" s="274">
        <f>SUM(C40:C47)</f>
        <v>40106</v>
      </c>
      <c r="D48" s="274">
        <f>SUM(D40:D47)</f>
        <v>0</v>
      </c>
      <c r="E48" s="301">
        <f>SUM(E46:E47)</f>
        <v>0</v>
      </c>
      <c r="F48" s="302">
        <f>SUM(F46:F47)</f>
        <v>0</v>
      </c>
      <c r="G48" s="302">
        <f>SUM(G46:G47)</f>
        <v>0</v>
      </c>
      <c r="H48" s="302">
        <f>SUM(H46:H47)</f>
        <v>0</v>
      </c>
      <c r="I48" s="302">
        <f>SUM(I46:I47)</f>
        <v>0</v>
      </c>
      <c r="J48" s="302"/>
      <c r="K48" s="302">
        <f>SUM(K46:K47)</f>
        <v>0</v>
      </c>
      <c r="L48" s="275">
        <f>SUM(L46:L47)</f>
        <v>0</v>
      </c>
      <c r="M48" s="275"/>
      <c r="N48" s="26">
        <f>SUM(N46:N47)</f>
        <v>0</v>
      </c>
    </row>
    <row r="49" spans="1:14" s="40" customFormat="1" ht="12.75">
      <c r="A49" s="334"/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</row>
    <row r="50" spans="1:14" s="40" customFormat="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40" customFormat="1" ht="12.75">
      <c r="A51" s="29"/>
      <c r="B51" s="29"/>
      <c r="C51" s="29"/>
      <c r="D51" s="29"/>
      <c r="E51" s="29" t="s">
        <v>295</v>
      </c>
      <c r="F51" s="29"/>
      <c r="G51" s="29"/>
      <c r="H51" s="29"/>
      <c r="I51" s="29"/>
      <c r="J51" s="29"/>
      <c r="K51" s="29"/>
      <c r="L51" s="29"/>
      <c r="M51" s="29"/>
      <c r="N51" s="29"/>
    </row>
    <row r="52" spans="1:14" s="40" customFormat="1" ht="13.5" thickBot="1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</row>
    <row r="53" spans="1:14" s="40" customFormat="1" ht="12.75">
      <c r="A53" s="814" t="s">
        <v>65</v>
      </c>
      <c r="B53" s="814" t="s">
        <v>240</v>
      </c>
      <c r="C53" s="815" t="s">
        <v>241</v>
      </c>
      <c r="D53" s="815" t="s">
        <v>242</v>
      </c>
      <c r="E53" s="813" t="s">
        <v>243</v>
      </c>
      <c r="F53" s="813"/>
      <c r="G53" s="813"/>
      <c r="H53" s="813"/>
      <c r="I53" s="813"/>
      <c r="J53" s="813"/>
      <c r="K53" s="813"/>
      <c r="L53" s="813"/>
      <c r="M53" s="336"/>
      <c r="N53" s="285" t="s">
        <v>245</v>
      </c>
    </row>
    <row r="54" spans="1:14" ht="12.75">
      <c r="A54" s="814"/>
      <c r="B54" s="814"/>
      <c r="C54" s="815"/>
      <c r="D54" s="815"/>
      <c r="E54" s="286" t="s">
        <v>246</v>
      </c>
      <c r="F54" s="287" t="s">
        <v>247</v>
      </c>
      <c r="G54" s="287" t="s">
        <v>248</v>
      </c>
      <c r="H54" s="287" t="s">
        <v>249</v>
      </c>
      <c r="I54" s="287" t="s">
        <v>250</v>
      </c>
      <c r="J54" s="287" t="s">
        <v>251</v>
      </c>
      <c r="K54" s="287" t="s">
        <v>252</v>
      </c>
      <c r="L54" s="288" t="s">
        <v>253</v>
      </c>
      <c r="M54" s="288"/>
      <c r="N54" s="290" t="s">
        <v>255</v>
      </c>
    </row>
    <row r="55" spans="1:14" ht="12.75">
      <c r="A55" s="16" t="s">
        <v>296</v>
      </c>
      <c r="B55" s="19">
        <f>SUM(C55:N55)</f>
        <v>1549</v>
      </c>
      <c r="C55" s="18">
        <v>1549</v>
      </c>
      <c r="D55" s="19"/>
      <c r="E55" s="296"/>
      <c r="F55" s="221"/>
      <c r="G55" s="221"/>
      <c r="H55" s="221"/>
      <c r="I55" s="221"/>
      <c r="J55" s="221"/>
      <c r="K55" s="221"/>
      <c r="L55" s="269"/>
      <c r="M55" s="269"/>
      <c r="N55" s="19"/>
    </row>
    <row r="56" spans="1:14" ht="12.75">
      <c r="A56" s="16" t="s">
        <v>297</v>
      </c>
      <c r="B56" s="19">
        <f>SUM(C56:N56)</f>
        <v>188</v>
      </c>
      <c r="C56" s="18">
        <v>188</v>
      </c>
      <c r="D56" s="19"/>
      <c r="E56" s="296"/>
      <c r="F56" s="221"/>
      <c r="G56" s="221"/>
      <c r="H56" s="221"/>
      <c r="I56" s="221"/>
      <c r="J56" s="221"/>
      <c r="K56" s="221"/>
      <c r="L56" s="269"/>
      <c r="M56" s="269"/>
      <c r="N56" s="19"/>
    </row>
    <row r="57" spans="1:14" ht="12.75">
      <c r="A57" s="37" t="s">
        <v>298</v>
      </c>
      <c r="B57" s="297">
        <f>SUM(C57:N57)</f>
        <v>32920</v>
      </c>
      <c r="C57" s="39">
        <v>32920</v>
      </c>
      <c r="D57" s="297"/>
      <c r="E57" s="298"/>
      <c r="F57" s="299"/>
      <c r="G57" s="299"/>
      <c r="H57" s="299"/>
      <c r="I57" s="299"/>
      <c r="J57" s="299"/>
      <c r="K57" s="299"/>
      <c r="L57" s="273"/>
      <c r="M57" s="273"/>
      <c r="N57" s="297"/>
    </row>
    <row r="58" spans="1:14" s="40" customFormat="1" ht="13.5" thickBot="1">
      <c r="A58" s="274" t="s">
        <v>299</v>
      </c>
      <c r="B58" s="26">
        <f aca="true" t="shared" si="6" ref="B58:I58">SUM(B55:B57)</f>
        <v>34657</v>
      </c>
      <c r="C58" s="274">
        <f t="shared" si="6"/>
        <v>34657</v>
      </c>
      <c r="D58" s="274">
        <f t="shared" si="6"/>
        <v>0</v>
      </c>
      <c r="E58" s="301">
        <f t="shared" si="6"/>
        <v>0</v>
      </c>
      <c r="F58" s="302">
        <f t="shared" si="6"/>
        <v>0</v>
      </c>
      <c r="G58" s="302">
        <f t="shared" si="6"/>
        <v>0</v>
      </c>
      <c r="H58" s="302">
        <f t="shared" si="6"/>
        <v>0</v>
      </c>
      <c r="I58" s="302">
        <f t="shared" si="6"/>
        <v>0</v>
      </c>
      <c r="J58" s="302"/>
      <c r="K58" s="302">
        <f>SUM(K55:K57)</f>
        <v>0</v>
      </c>
      <c r="L58" s="275">
        <f>SUM(L55:L57)</f>
        <v>0</v>
      </c>
      <c r="M58" s="275"/>
      <c r="N58" s="26">
        <f>SUM(N55:N57)</f>
        <v>0</v>
      </c>
    </row>
    <row r="59" spans="1:14" s="40" customFormat="1" ht="13.5" thickBot="1">
      <c r="A59" s="274" t="s">
        <v>595</v>
      </c>
      <c r="B59" s="26">
        <f>SUM(C59:N59)</f>
        <v>17307</v>
      </c>
      <c r="C59" s="300">
        <v>17307</v>
      </c>
      <c r="D59" s="274"/>
      <c r="E59" s="301"/>
      <c r="F59" s="302"/>
      <c r="G59" s="302"/>
      <c r="H59" s="302"/>
      <c r="I59" s="302"/>
      <c r="J59" s="302"/>
      <c r="K59" s="302"/>
      <c r="L59" s="275"/>
      <c r="M59" s="275"/>
      <c r="N59" s="26"/>
    </row>
    <row r="60" spans="1:14" s="28" customFormat="1" ht="13.5" thickBot="1">
      <c r="A60" s="337" t="s">
        <v>300</v>
      </c>
      <c r="B60" s="338">
        <f aca="true" t="shared" si="7" ref="B60:B70">SUM(C60:N60)</f>
        <v>12063</v>
      </c>
      <c r="C60" s="339">
        <v>12063</v>
      </c>
      <c r="D60" s="338">
        <v>0</v>
      </c>
      <c r="E60" s="340">
        <v>0</v>
      </c>
      <c r="F60" s="341">
        <v>0</v>
      </c>
      <c r="G60" s="341">
        <v>0</v>
      </c>
      <c r="H60" s="341">
        <v>0</v>
      </c>
      <c r="I60" s="341">
        <v>0</v>
      </c>
      <c r="J60" s="341"/>
      <c r="K60" s="341">
        <v>0</v>
      </c>
      <c r="L60" s="342">
        <v>0</v>
      </c>
      <c r="M60" s="342"/>
      <c r="N60" s="343">
        <v>0</v>
      </c>
    </row>
    <row r="61" spans="1:14" ht="12.75">
      <c r="A61" s="276" t="s">
        <v>301</v>
      </c>
      <c r="B61" s="291">
        <f t="shared" si="7"/>
        <v>492692</v>
      </c>
      <c r="C61" s="292"/>
      <c r="D61" s="344"/>
      <c r="E61" s="322"/>
      <c r="F61" s="323"/>
      <c r="G61" s="323"/>
      <c r="H61" s="323"/>
      <c r="I61" s="323"/>
      <c r="J61" s="323">
        <v>14706</v>
      </c>
      <c r="K61" s="323"/>
      <c r="L61" s="268"/>
      <c r="M61" s="268"/>
      <c r="N61" s="345">
        <v>477986</v>
      </c>
    </row>
    <row r="62" spans="1:14" ht="12.75">
      <c r="A62" s="16" t="s">
        <v>302</v>
      </c>
      <c r="B62" s="19">
        <f t="shared" si="7"/>
        <v>1810</v>
      </c>
      <c r="C62" s="18"/>
      <c r="D62" s="346">
        <v>586</v>
      </c>
      <c r="E62" s="296">
        <v>27</v>
      </c>
      <c r="F62" s="221"/>
      <c r="G62" s="221"/>
      <c r="H62" s="221"/>
      <c r="I62" s="221">
        <v>1197</v>
      </c>
      <c r="J62" s="221"/>
      <c r="K62" s="221"/>
      <c r="L62" s="269"/>
      <c r="M62" s="269"/>
      <c r="N62" s="347"/>
    </row>
    <row r="63" spans="1:14" ht="12.75">
      <c r="A63" s="16" t="s">
        <v>303</v>
      </c>
      <c r="B63" s="19">
        <f t="shared" si="7"/>
        <v>1700</v>
      </c>
      <c r="C63" s="18">
        <v>1700</v>
      </c>
      <c r="D63" s="346"/>
      <c r="E63" s="296"/>
      <c r="F63" s="221"/>
      <c r="G63" s="221"/>
      <c r="H63" s="221"/>
      <c r="I63" s="221"/>
      <c r="J63" s="221"/>
      <c r="K63" s="221"/>
      <c r="L63" s="269"/>
      <c r="M63" s="269"/>
      <c r="N63" s="347"/>
    </row>
    <row r="64" spans="1:14" ht="12.75">
      <c r="A64" s="734" t="s">
        <v>596</v>
      </c>
      <c r="B64" s="19">
        <f t="shared" si="7"/>
        <v>2722</v>
      </c>
      <c r="C64" s="18">
        <v>2268</v>
      </c>
      <c r="D64" s="346"/>
      <c r="E64" s="296">
        <v>60</v>
      </c>
      <c r="F64" s="221">
        <v>69</v>
      </c>
      <c r="G64" s="221">
        <v>40</v>
      </c>
      <c r="H64" s="221"/>
      <c r="I64" s="221"/>
      <c r="J64" s="221"/>
      <c r="K64" s="221">
        <v>285</v>
      </c>
      <c r="L64" s="269"/>
      <c r="M64" s="269"/>
      <c r="N64" s="347"/>
    </row>
    <row r="65" spans="1:14" ht="12.75">
      <c r="A65" s="16" t="s">
        <v>304</v>
      </c>
      <c r="B65" s="19">
        <f t="shared" si="7"/>
        <v>9100</v>
      </c>
      <c r="C65" s="18">
        <v>9100</v>
      </c>
      <c r="D65" s="346"/>
      <c r="E65" s="296"/>
      <c r="F65" s="221"/>
      <c r="G65" s="221"/>
      <c r="H65" s="221"/>
      <c r="I65" s="221"/>
      <c r="J65" s="221"/>
      <c r="K65" s="221"/>
      <c r="L65" s="269"/>
      <c r="M65" s="269"/>
      <c r="N65" s="347"/>
    </row>
    <row r="66" spans="1:14" ht="12.75">
      <c r="A66" s="348" t="s">
        <v>305</v>
      </c>
      <c r="B66" s="19">
        <f t="shared" si="7"/>
        <v>33301</v>
      </c>
      <c r="C66" s="18">
        <v>16338</v>
      </c>
      <c r="D66" s="346">
        <v>100</v>
      </c>
      <c r="E66" s="296"/>
      <c r="F66" s="221"/>
      <c r="G66" s="221"/>
      <c r="H66" s="221">
        <v>16863</v>
      </c>
      <c r="I66" s="221"/>
      <c r="J66" s="221"/>
      <c r="K66" s="221"/>
      <c r="L66" s="269"/>
      <c r="M66" s="269"/>
      <c r="N66" s="347"/>
    </row>
    <row r="67" spans="1:14" ht="12.75">
      <c r="A67" s="16" t="s">
        <v>306</v>
      </c>
      <c r="B67" s="19">
        <f t="shared" si="7"/>
        <v>5500</v>
      </c>
      <c r="C67" s="18">
        <v>5500</v>
      </c>
      <c r="D67" s="346"/>
      <c r="E67" s="296"/>
      <c r="F67" s="221"/>
      <c r="G67" s="221"/>
      <c r="H67" s="221"/>
      <c r="I67" s="221"/>
      <c r="J67" s="221"/>
      <c r="K67" s="221"/>
      <c r="L67" s="269"/>
      <c r="M67" s="269"/>
      <c r="N67" s="347"/>
    </row>
    <row r="68" spans="1:14" ht="12.75">
      <c r="A68" s="349" t="s">
        <v>307</v>
      </c>
      <c r="B68" s="19">
        <f t="shared" si="7"/>
        <v>13363</v>
      </c>
      <c r="C68" s="18">
        <v>13363</v>
      </c>
      <c r="D68" s="346"/>
      <c r="E68" s="296"/>
      <c r="F68" s="221"/>
      <c r="G68" s="221"/>
      <c r="H68" s="221"/>
      <c r="I68" s="221"/>
      <c r="J68" s="221"/>
      <c r="K68" s="221"/>
      <c r="L68" s="269"/>
      <c r="M68" s="269"/>
      <c r="N68" s="347"/>
    </row>
    <row r="69" spans="1:14" ht="12.75">
      <c r="A69" s="349" t="s">
        <v>308</v>
      </c>
      <c r="B69" s="19">
        <f t="shared" si="7"/>
        <v>1224</v>
      </c>
      <c r="C69" s="350">
        <v>1224</v>
      </c>
      <c r="D69" s="351"/>
      <c r="E69" s="296"/>
      <c r="F69" s="221"/>
      <c r="G69" s="221"/>
      <c r="H69" s="221"/>
      <c r="I69" s="221"/>
      <c r="J69" s="221"/>
      <c r="K69" s="221"/>
      <c r="L69" s="269"/>
      <c r="M69" s="269"/>
      <c r="N69" s="347"/>
    </row>
    <row r="70" spans="1:14" ht="12.75">
      <c r="A70" s="352" t="s">
        <v>309</v>
      </c>
      <c r="B70" s="311">
        <f t="shared" si="7"/>
        <v>2205</v>
      </c>
      <c r="C70" s="353">
        <v>2205</v>
      </c>
      <c r="D70" s="354"/>
      <c r="E70" s="278"/>
      <c r="F70" s="4"/>
      <c r="G70" s="4"/>
      <c r="H70" s="4"/>
      <c r="I70" s="4"/>
      <c r="J70" s="4"/>
      <c r="K70" s="4"/>
      <c r="L70" s="355"/>
      <c r="M70" s="355"/>
      <c r="N70" s="356"/>
    </row>
    <row r="71" spans="1:14" ht="12.75">
      <c r="A71" s="357" t="s">
        <v>202</v>
      </c>
      <c r="B71" s="26">
        <f>SUM(B61:B70)</f>
        <v>563617</v>
      </c>
      <c r="C71" s="26">
        <f aca="true" t="shared" si="8" ref="C71:N71">SUM(C61:C70)</f>
        <v>51698</v>
      </c>
      <c r="D71" s="26">
        <f t="shared" si="8"/>
        <v>686</v>
      </c>
      <c r="E71" s="26">
        <f t="shared" si="8"/>
        <v>87</v>
      </c>
      <c r="F71" s="26">
        <f t="shared" si="8"/>
        <v>69</v>
      </c>
      <c r="G71" s="26">
        <f t="shared" si="8"/>
        <v>40</v>
      </c>
      <c r="H71" s="26">
        <f t="shared" si="8"/>
        <v>16863</v>
      </c>
      <c r="I71" s="26">
        <f t="shared" si="8"/>
        <v>1197</v>
      </c>
      <c r="J71" s="26">
        <f t="shared" si="8"/>
        <v>14706</v>
      </c>
      <c r="K71" s="26">
        <f t="shared" si="8"/>
        <v>285</v>
      </c>
      <c r="L71" s="26">
        <f t="shared" si="8"/>
        <v>0</v>
      </c>
      <c r="M71" s="26">
        <f t="shared" si="8"/>
        <v>0</v>
      </c>
      <c r="N71" s="26">
        <f t="shared" si="8"/>
        <v>477986</v>
      </c>
    </row>
    <row r="72" spans="1:14" ht="12.75">
      <c r="A72" s="280" t="s">
        <v>310</v>
      </c>
      <c r="B72" s="282">
        <f>SUM(C72:N72)</f>
        <v>470</v>
      </c>
      <c r="C72" s="358">
        <v>410</v>
      </c>
      <c r="D72" s="359"/>
      <c r="E72" s="360"/>
      <c r="F72" s="361"/>
      <c r="G72" s="361"/>
      <c r="H72" s="361"/>
      <c r="I72" s="361">
        <v>60</v>
      </c>
      <c r="J72" s="361"/>
      <c r="K72" s="361"/>
      <c r="L72" s="281"/>
      <c r="M72" s="281"/>
      <c r="N72" s="362"/>
    </row>
    <row r="73" spans="1:14" s="40" customFormat="1" ht="12.75">
      <c r="A73" s="274" t="s">
        <v>311</v>
      </c>
      <c r="B73" s="26">
        <f aca="true" t="shared" si="9" ref="B73:I73">SUM(B72)</f>
        <v>470</v>
      </c>
      <c r="C73" s="274">
        <f t="shared" si="9"/>
        <v>410</v>
      </c>
      <c r="D73" s="274">
        <f t="shared" si="9"/>
        <v>0</v>
      </c>
      <c r="E73" s="301">
        <f t="shared" si="9"/>
        <v>0</v>
      </c>
      <c r="F73" s="302">
        <f t="shared" si="9"/>
        <v>0</v>
      </c>
      <c r="G73" s="302">
        <f t="shared" si="9"/>
        <v>0</v>
      </c>
      <c r="H73" s="302">
        <f t="shared" si="9"/>
        <v>0</v>
      </c>
      <c r="I73" s="302">
        <f t="shared" si="9"/>
        <v>60</v>
      </c>
      <c r="J73" s="302"/>
      <c r="K73" s="302">
        <f>SUM(K72)</f>
        <v>0</v>
      </c>
      <c r="L73" s="275">
        <f>SUM(L72)</f>
        <v>0</v>
      </c>
      <c r="M73" s="275"/>
      <c r="N73" s="26">
        <f>SUM(N72)</f>
        <v>0</v>
      </c>
    </row>
    <row r="74" spans="1:14" s="40" customFormat="1" ht="12.75">
      <c r="A74" s="363" t="s">
        <v>312</v>
      </c>
      <c r="B74" s="11">
        <f>SUM(C74:N74)</f>
        <v>6585</v>
      </c>
      <c r="C74" s="12">
        <v>6585</v>
      </c>
      <c r="D74" s="364"/>
      <c r="E74" s="365"/>
      <c r="F74" s="366"/>
      <c r="G74" s="366"/>
      <c r="H74" s="366"/>
      <c r="I74" s="366"/>
      <c r="J74" s="366"/>
      <c r="K74" s="366"/>
      <c r="L74" s="367"/>
      <c r="M74" s="367"/>
      <c r="N74" s="368"/>
    </row>
    <row r="75" spans="1:14" s="40" customFormat="1" ht="12.75">
      <c r="A75" s="349" t="s">
        <v>313</v>
      </c>
      <c r="B75" s="17">
        <f>SUM(C75:N75)</f>
        <v>703210</v>
      </c>
      <c r="C75" s="18">
        <v>700000</v>
      </c>
      <c r="D75" s="277"/>
      <c r="E75" s="369"/>
      <c r="F75" s="370"/>
      <c r="G75" s="370"/>
      <c r="H75" s="370"/>
      <c r="I75" s="370"/>
      <c r="J75" s="370"/>
      <c r="K75" s="790">
        <v>3210</v>
      </c>
      <c r="L75" s="371"/>
      <c r="M75" s="371"/>
      <c r="N75" s="372"/>
    </row>
    <row r="76" spans="1:14" s="28" customFormat="1" ht="13.5" thickBot="1">
      <c r="A76" s="373" t="s">
        <v>314</v>
      </c>
      <c r="B76" s="25">
        <f>SUM(C76:N76)</f>
        <v>1272</v>
      </c>
      <c r="C76" s="374"/>
      <c r="D76" s="375"/>
      <c r="E76" s="376"/>
      <c r="F76" s="377"/>
      <c r="G76" s="377"/>
      <c r="H76" s="377">
        <v>1272</v>
      </c>
      <c r="I76" s="377"/>
      <c r="J76" s="377"/>
      <c r="K76" s="332"/>
      <c r="L76" s="378"/>
      <c r="M76" s="378"/>
      <c r="N76" s="25"/>
    </row>
    <row r="77" spans="1:14" s="28" customFormat="1" ht="13.5" thickBot="1">
      <c r="A77" s="274" t="s">
        <v>206</v>
      </c>
      <c r="B77" s="26">
        <f aca="true" t="shared" si="10" ref="B77:L77">SUM(B74:B76)</f>
        <v>711067</v>
      </c>
      <c r="C77" s="274">
        <f t="shared" si="10"/>
        <v>706585</v>
      </c>
      <c r="D77" s="274">
        <f t="shared" si="10"/>
        <v>0</v>
      </c>
      <c r="E77" s="274">
        <f t="shared" si="10"/>
        <v>0</v>
      </c>
      <c r="F77" s="274">
        <f t="shared" si="10"/>
        <v>0</v>
      </c>
      <c r="G77" s="274">
        <f t="shared" si="10"/>
        <v>0</v>
      </c>
      <c r="H77" s="274">
        <f t="shared" si="10"/>
        <v>1272</v>
      </c>
      <c r="I77" s="274">
        <f t="shared" si="10"/>
        <v>0</v>
      </c>
      <c r="J77" s="274">
        <f t="shared" si="10"/>
        <v>0</v>
      </c>
      <c r="K77" s="771">
        <f t="shared" si="10"/>
        <v>3210</v>
      </c>
      <c r="L77" s="300">
        <f t="shared" si="10"/>
        <v>0</v>
      </c>
      <c r="M77" s="274"/>
      <c r="N77" s="274">
        <f>SUM(N74:N76)</f>
        <v>0</v>
      </c>
    </row>
    <row r="78" spans="1:14" s="28" customFormat="1" ht="12.75">
      <c r="A78" s="379" t="s">
        <v>315</v>
      </c>
      <c r="B78" s="17">
        <f>SUM(C78:N78)</f>
        <v>6505</v>
      </c>
      <c r="C78" s="24"/>
      <c r="D78" s="380"/>
      <c r="E78" s="331"/>
      <c r="F78" s="332"/>
      <c r="G78" s="332"/>
      <c r="H78" s="332"/>
      <c r="I78" s="332"/>
      <c r="J78" s="332"/>
      <c r="K78" s="791">
        <v>6505</v>
      </c>
      <c r="L78" s="333"/>
      <c r="M78" s="333"/>
      <c r="N78" s="23"/>
    </row>
    <row r="79" spans="1:14" s="28" customFormat="1" ht="12.75">
      <c r="A79" s="22" t="s">
        <v>316</v>
      </c>
      <c r="B79" s="23">
        <f>SUM(C79:N79)</f>
        <v>1400</v>
      </c>
      <c r="C79" s="24">
        <v>1400</v>
      </c>
      <c r="D79" s="380"/>
      <c r="E79" s="331"/>
      <c r="F79" s="332"/>
      <c r="G79" s="332"/>
      <c r="H79" s="332"/>
      <c r="I79" s="332"/>
      <c r="J79" s="332"/>
      <c r="K79" s="332"/>
      <c r="L79" s="333"/>
      <c r="M79" s="333"/>
      <c r="N79" s="23"/>
    </row>
    <row r="80" spans="1:14" s="40" customFormat="1" ht="12.75">
      <c r="A80" s="274" t="s">
        <v>317</v>
      </c>
      <c r="B80" s="26">
        <f aca="true" t="shared" si="11" ref="B80:I80">SUM(B78:B79)</f>
        <v>7905</v>
      </c>
      <c r="C80" s="274">
        <f t="shared" si="11"/>
        <v>1400</v>
      </c>
      <c r="D80" s="274">
        <f t="shared" si="11"/>
        <v>0</v>
      </c>
      <c r="E80" s="301">
        <f t="shared" si="11"/>
        <v>0</v>
      </c>
      <c r="F80" s="302">
        <f t="shared" si="11"/>
        <v>0</v>
      </c>
      <c r="G80" s="302">
        <f t="shared" si="11"/>
        <v>0</v>
      </c>
      <c r="H80" s="302">
        <f t="shared" si="11"/>
        <v>0</v>
      </c>
      <c r="I80" s="302">
        <f t="shared" si="11"/>
        <v>0</v>
      </c>
      <c r="J80" s="302"/>
      <c r="K80" s="302">
        <f>SUM(K78:K79)</f>
        <v>6505</v>
      </c>
      <c r="L80" s="275">
        <f>SUM(L78:L79)</f>
        <v>0</v>
      </c>
      <c r="M80" s="275"/>
      <c r="N80" s="26">
        <f>SUM(N78:N79)</f>
        <v>0</v>
      </c>
    </row>
    <row r="81" spans="1:14" s="28" customFormat="1" ht="12.75">
      <c r="A81" s="303"/>
      <c r="B81" s="305"/>
      <c r="C81" s="304"/>
      <c r="D81" s="381"/>
      <c r="E81" s="324"/>
      <c r="F81" s="325"/>
      <c r="G81" s="325"/>
      <c r="H81" s="325"/>
      <c r="I81" s="325"/>
      <c r="J81" s="325"/>
      <c r="K81" s="325"/>
      <c r="L81" s="326"/>
      <c r="M81" s="326"/>
      <c r="N81" s="305"/>
    </row>
    <row r="82" spans="1:14" ht="12.75">
      <c r="A82" s="277" t="s">
        <v>7</v>
      </c>
      <c r="B82" s="19"/>
      <c r="C82" s="18"/>
      <c r="D82" s="346"/>
      <c r="E82" s="296"/>
      <c r="F82" s="221"/>
      <c r="G82" s="221"/>
      <c r="H82" s="221"/>
      <c r="I82" s="221"/>
      <c r="J82" s="221"/>
      <c r="K82" s="221"/>
      <c r="L82" s="269"/>
      <c r="M82" s="269"/>
      <c r="N82" s="19"/>
    </row>
    <row r="83" spans="1:14" ht="12.75">
      <c r="A83" s="37" t="s">
        <v>318</v>
      </c>
      <c r="B83" s="297">
        <f aca="true" t="shared" si="12" ref="B83:B88">SUM(C83:N83)</f>
        <v>12000</v>
      </c>
      <c r="C83" s="39">
        <v>12000</v>
      </c>
      <c r="D83" s="382"/>
      <c r="E83" s="298"/>
      <c r="F83" s="299"/>
      <c r="G83" s="299"/>
      <c r="H83" s="299"/>
      <c r="I83" s="299"/>
      <c r="J83" s="299"/>
      <c r="K83" s="299"/>
      <c r="L83" s="273"/>
      <c r="M83" s="273"/>
      <c r="N83" s="297"/>
    </row>
    <row r="84" spans="1:14" ht="12.75">
      <c r="A84" s="37" t="s">
        <v>319</v>
      </c>
      <c r="B84" s="297">
        <f t="shared" si="12"/>
        <v>53691</v>
      </c>
      <c r="C84" s="39">
        <v>53691</v>
      </c>
      <c r="D84" s="382"/>
      <c r="E84" s="298"/>
      <c r="F84" s="299"/>
      <c r="G84" s="299"/>
      <c r="H84" s="299"/>
      <c r="I84" s="299"/>
      <c r="J84" s="299"/>
      <c r="K84" s="299"/>
      <c r="L84" s="273"/>
      <c r="M84" s="273"/>
      <c r="N84" s="297"/>
    </row>
    <row r="85" spans="1:14" ht="12.75">
      <c r="A85" s="37" t="s">
        <v>598</v>
      </c>
      <c r="B85" s="297">
        <f t="shared" si="12"/>
        <v>666</v>
      </c>
      <c r="C85" s="39">
        <v>666</v>
      </c>
      <c r="D85" s="382"/>
      <c r="E85" s="298"/>
      <c r="F85" s="299"/>
      <c r="G85" s="299"/>
      <c r="H85" s="299"/>
      <c r="I85" s="299"/>
      <c r="J85" s="299"/>
      <c r="K85" s="299"/>
      <c r="L85" s="273"/>
      <c r="M85" s="273"/>
      <c r="N85" s="297"/>
    </row>
    <row r="86" spans="1:14" ht="12.75">
      <c r="A86" s="37" t="s">
        <v>320</v>
      </c>
      <c r="B86" s="297">
        <f t="shared" si="12"/>
        <v>2205</v>
      </c>
      <c r="C86" s="39"/>
      <c r="D86" s="382"/>
      <c r="E86" s="298"/>
      <c r="F86" s="299"/>
      <c r="G86" s="299"/>
      <c r="H86" s="299"/>
      <c r="I86" s="299"/>
      <c r="J86" s="299"/>
      <c r="K86" s="299"/>
      <c r="L86" s="273"/>
      <c r="M86" s="273"/>
      <c r="N86" s="297">
        <v>2205</v>
      </c>
    </row>
    <row r="87" spans="1:14" ht="12.75">
      <c r="A87" s="37" t="s">
        <v>597</v>
      </c>
      <c r="B87" s="297">
        <f t="shared" si="12"/>
        <v>6190</v>
      </c>
      <c r="C87" s="39"/>
      <c r="D87" s="382"/>
      <c r="E87" s="298"/>
      <c r="F87" s="299"/>
      <c r="G87" s="299"/>
      <c r="H87" s="299"/>
      <c r="I87" s="299"/>
      <c r="J87" s="299"/>
      <c r="K87" s="299">
        <v>6190</v>
      </c>
      <c r="L87" s="273"/>
      <c r="M87" s="273"/>
      <c r="N87" s="297"/>
    </row>
    <row r="88" spans="1:14" ht="13.5" thickBot="1">
      <c r="A88" s="379" t="s">
        <v>321</v>
      </c>
      <c r="B88" s="297">
        <f t="shared" si="12"/>
        <v>8000</v>
      </c>
      <c r="C88" s="39">
        <v>8000</v>
      </c>
      <c r="D88" s="382"/>
      <c r="E88" s="298"/>
      <c r="F88" s="299"/>
      <c r="G88" s="299"/>
      <c r="H88" s="299"/>
      <c r="I88" s="299"/>
      <c r="J88" s="299"/>
      <c r="K88" s="299"/>
      <c r="L88" s="273"/>
      <c r="M88" s="273"/>
      <c r="N88" s="297"/>
    </row>
    <row r="89" spans="1:14" ht="12.75">
      <c r="A89" s="357" t="s">
        <v>322</v>
      </c>
      <c r="B89" s="26">
        <f>SUM(B83:B88)</f>
        <v>82752</v>
      </c>
      <c r="C89" s="274">
        <f>SUM(C83:C88)</f>
        <v>74357</v>
      </c>
      <c r="D89" s="274">
        <f>SUM(D83:D88)</f>
        <v>0</v>
      </c>
      <c r="E89" s="793">
        <f aca="true" t="shared" si="13" ref="E89:L89">SUM(E83:E88)</f>
        <v>0</v>
      </c>
      <c r="F89" s="794">
        <f t="shared" si="13"/>
        <v>0</v>
      </c>
      <c r="G89" s="794">
        <f t="shared" si="13"/>
        <v>0</v>
      </c>
      <c r="H89" s="794">
        <f t="shared" si="13"/>
        <v>0</v>
      </c>
      <c r="I89" s="794">
        <f t="shared" si="13"/>
        <v>0</v>
      </c>
      <c r="J89" s="794">
        <f t="shared" si="13"/>
        <v>0</v>
      </c>
      <c r="K89" s="794">
        <f t="shared" si="13"/>
        <v>6190</v>
      </c>
      <c r="L89" s="795">
        <f t="shared" si="13"/>
        <v>0</v>
      </c>
      <c r="M89" s="792"/>
      <c r="N89" s="26">
        <f>SUM(N88)</f>
        <v>0</v>
      </c>
    </row>
    <row r="90" spans="1:14" ht="12.75">
      <c r="A90" s="276" t="s">
        <v>323</v>
      </c>
      <c r="B90" s="291">
        <f>SUM(C90:N90)</f>
        <v>1119</v>
      </c>
      <c r="C90" s="292">
        <v>1119</v>
      </c>
      <c r="D90" s="344"/>
      <c r="E90" s="322"/>
      <c r="F90" s="323"/>
      <c r="G90" s="323"/>
      <c r="H90" s="323"/>
      <c r="I90" s="323"/>
      <c r="J90" s="323"/>
      <c r="K90" s="323"/>
      <c r="L90" s="268"/>
      <c r="M90" s="268"/>
      <c r="N90" s="291"/>
    </row>
    <row r="91" spans="1:14" ht="12.75">
      <c r="A91" s="349" t="s">
        <v>324</v>
      </c>
      <c r="B91" s="19">
        <f>SUM(C91:N91)</f>
        <v>600</v>
      </c>
      <c r="C91" s="18">
        <v>600</v>
      </c>
      <c r="D91" s="346"/>
      <c r="E91" s="296"/>
      <c r="F91" s="221"/>
      <c r="G91" s="221"/>
      <c r="H91" s="221"/>
      <c r="I91" s="221"/>
      <c r="J91" s="221"/>
      <c r="K91" s="221"/>
      <c r="L91" s="269"/>
      <c r="M91" s="269"/>
      <c r="N91" s="19"/>
    </row>
    <row r="92" spans="1:14" ht="12.75">
      <c r="A92" s="349" t="s">
        <v>325</v>
      </c>
      <c r="B92" s="19">
        <f>SUM(C92:N92)</f>
        <v>1100</v>
      </c>
      <c r="C92" s="18">
        <v>1100</v>
      </c>
      <c r="D92" s="346"/>
      <c r="E92" s="296"/>
      <c r="F92" s="221"/>
      <c r="G92" s="221"/>
      <c r="H92" s="221"/>
      <c r="I92" s="221"/>
      <c r="J92" s="221"/>
      <c r="K92" s="221"/>
      <c r="L92" s="269"/>
      <c r="M92" s="269"/>
      <c r="N92" s="19"/>
    </row>
    <row r="93" spans="1:14" ht="12.75">
      <c r="A93" s="16" t="s">
        <v>326</v>
      </c>
      <c r="B93" s="19">
        <f>SUM(C93:N93)</f>
        <v>21635</v>
      </c>
      <c r="C93" s="18">
        <v>21635</v>
      </c>
      <c r="D93" s="346"/>
      <c r="E93" s="296"/>
      <c r="F93" s="221"/>
      <c r="G93" s="221"/>
      <c r="H93" s="221"/>
      <c r="I93" s="221"/>
      <c r="J93" s="221"/>
      <c r="K93" s="221"/>
      <c r="L93" s="269"/>
      <c r="M93" s="269"/>
      <c r="N93" s="19"/>
    </row>
    <row r="94" spans="1:14" ht="12.75">
      <c r="A94" s="37" t="s">
        <v>327</v>
      </c>
      <c r="B94" s="297">
        <f>SUM(C94:N94)</f>
        <v>400</v>
      </c>
      <c r="C94" s="39">
        <v>400</v>
      </c>
      <c r="D94" s="382"/>
      <c r="E94" s="298"/>
      <c r="F94" s="299"/>
      <c r="G94" s="299"/>
      <c r="H94" s="299"/>
      <c r="I94" s="299"/>
      <c r="J94" s="299"/>
      <c r="K94" s="299"/>
      <c r="L94" s="273"/>
      <c r="M94" s="273"/>
      <c r="N94" s="297"/>
    </row>
    <row r="95" spans="1:14" s="40" customFormat="1" ht="12.75">
      <c r="A95" s="274" t="s">
        <v>328</v>
      </c>
      <c r="B95" s="26">
        <f aca="true" t="shared" si="14" ref="B95:I95">SUM(B90:B94)</f>
        <v>24854</v>
      </c>
      <c r="C95" s="274">
        <f t="shared" si="14"/>
        <v>24854</v>
      </c>
      <c r="D95" s="274">
        <f t="shared" si="14"/>
        <v>0</v>
      </c>
      <c r="E95" s="301">
        <f t="shared" si="14"/>
        <v>0</v>
      </c>
      <c r="F95" s="302">
        <f t="shared" si="14"/>
        <v>0</v>
      </c>
      <c r="G95" s="302">
        <f t="shared" si="14"/>
        <v>0</v>
      </c>
      <c r="H95" s="302">
        <f t="shared" si="14"/>
        <v>0</v>
      </c>
      <c r="I95" s="302">
        <f t="shared" si="14"/>
        <v>0</v>
      </c>
      <c r="J95" s="302"/>
      <c r="K95" s="302">
        <f>SUM(K90:K94)</f>
        <v>0</v>
      </c>
      <c r="L95" s="275">
        <f>SUM(L90:L94)</f>
        <v>0</v>
      </c>
      <c r="M95" s="275"/>
      <c r="N95" s="26">
        <f>SUM(N90:N94)</f>
        <v>0</v>
      </c>
    </row>
    <row r="96" spans="1:14" ht="12.75">
      <c r="A96" s="280" t="s">
        <v>329</v>
      </c>
      <c r="B96" s="282">
        <f>SUM(C96:N96)</f>
        <v>0</v>
      </c>
      <c r="C96" s="358">
        <v>0</v>
      </c>
      <c r="D96" s="359"/>
      <c r="E96" s="360"/>
      <c r="F96" s="361"/>
      <c r="G96" s="361"/>
      <c r="H96" s="361"/>
      <c r="I96" s="361"/>
      <c r="J96" s="361"/>
      <c r="K96" s="361"/>
      <c r="L96" s="281"/>
      <c r="M96" s="281"/>
      <c r="N96" s="282"/>
    </row>
    <row r="97" spans="1:14" ht="12.75">
      <c r="A97" s="274" t="s">
        <v>330</v>
      </c>
      <c r="B97" s="26">
        <f aca="true" t="shared" si="15" ref="B97:I97">SUM(B96)</f>
        <v>0</v>
      </c>
      <c r="C97" s="274">
        <f t="shared" si="15"/>
        <v>0</v>
      </c>
      <c r="D97" s="274">
        <f t="shared" si="15"/>
        <v>0</v>
      </c>
      <c r="E97" s="301">
        <f t="shared" si="15"/>
        <v>0</v>
      </c>
      <c r="F97" s="302">
        <f t="shared" si="15"/>
        <v>0</v>
      </c>
      <c r="G97" s="302">
        <f t="shared" si="15"/>
        <v>0</v>
      </c>
      <c r="H97" s="302">
        <f t="shared" si="15"/>
        <v>0</v>
      </c>
      <c r="I97" s="302">
        <f t="shared" si="15"/>
        <v>0</v>
      </c>
      <c r="J97" s="302"/>
      <c r="K97" s="302">
        <f>SUM(K96)</f>
        <v>0</v>
      </c>
      <c r="L97" s="275">
        <f>SUM(L96)</f>
        <v>0</v>
      </c>
      <c r="M97" s="275"/>
      <c r="N97" s="26">
        <f>SUM(N96)</f>
        <v>0</v>
      </c>
    </row>
    <row r="98" spans="1:14" ht="12.75">
      <c r="A98" s="278" t="s">
        <v>331</v>
      </c>
      <c r="B98" s="311">
        <f>SUM(C98:N98)</f>
        <v>2207</v>
      </c>
      <c r="C98" s="4">
        <v>2207</v>
      </c>
      <c r="D98" s="383"/>
      <c r="E98" s="322"/>
      <c r="F98" s="323"/>
      <c r="G98" s="323"/>
      <c r="H98" s="323"/>
      <c r="I98" s="323"/>
      <c r="J98" s="323"/>
      <c r="K98" s="323"/>
      <c r="L98" s="268"/>
      <c r="M98" s="268"/>
      <c r="N98" s="311"/>
    </row>
    <row r="99" spans="1:14" ht="12.75">
      <c r="A99" s="37" t="s">
        <v>332</v>
      </c>
      <c r="B99" s="297">
        <f>SUM(C99:N99)</f>
        <v>51853</v>
      </c>
      <c r="C99" s="39">
        <v>51853</v>
      </c>
      <c r="D99" s="382"/>
      <c r="E99" s="298"/>
      <c r="F99" s="299"/>
      <c r="G99" s="299"/>
      <c r="H99" s="299"/>
      <c r="I99" s="299"/>
      <c r="J99" s="299"/>
      <c r="K99" s="299"/>
      <c r="L99" s="273"/>
      <c r="M99" s="273"/>
      <c r="N99" s="297"/>
    </row>
    <row r="100" spans="1:14" s="40" customFormat="1" ht="12.75">
      <c r="A100" s="274" t="s">
        <v>333</v>
      </c>
      <c r="B100" s="26">
        <f aca="true" t="shared" si="16" ref="B100:I100">SUM(B98:B99)</f>
        <v>54060</v>
      </c>
      <c r="C100" s="274">
        <f t="shared" si="16"/>
        <v>54060</v>
      </c>
      <c r="D100" s="274">
        <f t="shared" si="16"/>
        <v>0</v>
      </c>
      <c r="E100" s="301">
        <f t="shared" si="16"/>
        <v>0</v>
      </c>
      <c r="F100" s="302">
        <f t="shared" si="16"/>
        <v>0</v>
      </c>
      <c r="G100" s="302">
        <f t="shared" si="16"/>
        <v>0</v>
      </c>
      <c r="H100" s="302">
        <f t="shared" si="16"/>
        <v>0</v>
      </c>
      <c r="I100" s="302">
        <f t="shared" si="16"/>
        <v>0</v>
      </c>
      <c r="J100" s="302"/>
      <c r="K100" s="302">
        <f>SUM(K98:K99)</f>
        <v>0</v>
      </c>
      <c r="L100" s="275">
        <f>SUM(L98:L99)</f>
        <v>0</v>
      </c>
      <c r="M100" s="275"/>
      <c r="N100" s="26">
        <f>SUM(N98:N99)</f>
        <v>0</v>
      </c>
    </row>
  </sheetData>
  <mergeCells count="12">
    <mergeCell ref="A2:L2"/>
    <mergeCell ref="A3:L3"/>
    <mergeCell ref="A5:A6"/>
    <mergeCell ref="B5:B6"/>
    <mergeCell ref="C5:C6"/>
    <mergeCell ref="D5:D6"/>
    <mergeCell ref="E5:L5"/>
    <mergeCell ref="E53:L53"/>
    <mergeCell ref="A53:A54"/>
    <mergeCell ref="B53:B54"/>
    <mergeCell ref="C53:C54"/>
    <mergeCell ref="D53:D54"/>
  </mergeCells>
  <printOptions/>
  <pageMargins left="0.39375" right="0.39375" top="0" bottom="0" header="0.17" footer="0.1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4">
      <selection activeCell="D19" sqref="D19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334</v>
      </c>
    </row>
    <row r="2" spans="1:5" ht="12.75">
      <c r="A2" s="818" t="s">
        <v>335</v>
      </c>
      <c r="B2" s="818"/>
      <c r="C2" s="818"/>
      <c r="D2" s="818"/>
      <c r="E2" s="818"/>
    </row>
    <row r="3" ht="12.75">
      <c r="C3" t="s">
        <v>336</v>
      </c>
    </row>
    <row r="4" ht="12.75">
      <c r="F4" t="s">
        <v>164</v>
      </c>
    </row>
    <row r="5" spans="1:6" ht="12.75">
      <c r="A5" s="819" t="s">
        <v>65</v>
      </c>
      <c r="B5" s="819"/>
      <c r="C5" s="820" t="s">
        <v>337</v>
      </c>
      <c r="D5" s="821" t="s">
        <v>338</v>
      </c>
      <c r="E5" s="821"/>
      <c r="F5" s="821"/>
    </row>
    <row r="6" spans="1:6" ht="24">
      <c r="A6" s="819"/>
      <c r="B6" s="819"/>
      <c r="C6" s="820"/>
      <c r="D6" s="384" t="s">
        <v>339</v>
      </c>
      <c r="E6" s="384" t="s">
        <v>340</v>
      </c>
      <c r="F6" s="385" t="s">
        <v>341</v>
      </c>
    </row>
    <row r="7" spans="1:6" ht="12.75">
      <c r="A7" s="50" t="s">
        <v>342</v>
      </c>
      <c r="B7" s="386"/>
      <c r="C7" s="51">
        <f>SUM(D7:F7)</f>
        <v>282887</v>
      </c>
      <c r="D7" s="51">
        <v>143654</v>
      </c>
      <c r="E7" s="51">
        <v>43459</v>
      </c>
      <c r="F7" s="52">
        <v>95774</v>
      </c>
    </row>
    <row r="8" spans="1:6" ht="12.75">
      <c r="A8" s="62" t="s">
        <v>343</v>
      </c>
      <c r="B8" s="387"/>
      <c r="C8" s="63">
        <v>74357</v>
      </c>
      <c r="D8" s="63"/>
      <c r="E8" s="63"/>
      <c r="F8" s="64"/>
    </row>
    <row r="9" spans="1:6" ht="12.75">
      <c r="A9" s="62" t="s">
        <v>344</v>
      </c>
      <c r="B9" s="387"/>
      <c r="C9" s="63">
        <v>42711</v>
      </c>
      <c r="D9" s="63"/>
      <c r="E9" s="63"/>
      <c r="F9" s="64"/>
    </row>
    <row r="10" spans="1:6" ht="12.75">
      <c r="A10" s="62" t="s">
        <v>235</v>
      </c>
      <c r="B10" s="387"/>
      <c r="C10" s="63">
        <v>8988</v>
      </c>
      <c r="D10" s="63"/>
      <c r="E10" s="63"/>
      <c r="F10" s="64"/>
    </row>
    <row r="11" spans="1:6" ht="12.75">
      <c r="A11" s="53" t="s">
        <v>345</v>
      </c>
      <c r="B11" s="388"/>
      <c r="C11" s="54">
        <v>24854</v>
      </c>
      <c r="D11" s="54"/>
      <c r="E11" s="54"/>
      <c r="F11" s="55"/>
    </row>
    <row r="12" spans="1:6" ht="12.75">
      <c r="A12" s="53" t="s">
        <v>346</v>
      </c>
      <c r="B12" s="388"/>
      <c r="C12" s="54">
        <v>0</v>
      </c>
      <c r="D12" s="54"/>
      <c r="E12" s="54"/>
      <c r="F12" s="55"/>
    </row>
    <row r="13" spans="1:6" ht="12.75">
      <c r="A13" s="389" t="s">
        <v>347</v>
      </c>
      <c r="B13" s="390"/>
      <c r="C13" s="391">
        <v>8350</v>
      </c>
      <c r="D13" s="391"/>
      <c r="E13" s="391"/>
      <c r="F13" s="392"/>
    </row>
    <row r="14" spans="1:6" ht="13.5" thickBot="1">
      <c r="A14" s="389" t="s">
        <v>39</v>
      </c>
      <c r="B14" s="390"/>
      <c r="C14" s="391">
        <v>50530</v>
      </c>
      <c r="D14" s="391"/>
      <c r="E14" s="391"/>
      <c r="F14" s="392"/>
    </row>
    <row r="15" spans="1:6" ht="13.5" thickBot="1">
      <c r="A15" s="762" t="s">
        <v>348</v>
      </c>
      <c r="B15" s="763"/>
      <c r="C15" s="764">
        <f>SUM(C7:C14)</f>
        <v>492677</v>
      </c>
      <c r="D15" s="764">
        <f>SUM(D7:D14)</f>
        <v>143654</v>
      </c>
      <c r="E15" s="764">
        <f>SUM(E7:E14)</f>
        <v>43459</v>
      </c>
      <c r="F15" s="765">
        <f>SUM(F7:F14)</f>
        <v>95774</v>
      </c>
    </row>
    <row r="16" spans="1:6" ht="12.75">
      <c r="A16" s="393" t="s">
        <v>349</v>
      </c>
      <c r="B16" s="394"/>
      <c r="C16" s="760">
        <v>1122013</v>
      </c>
      <c r="D16" s="761"/>
      <c r="E16" s="36"/>
      <c r="F16" s="36"/>
    </row>
    <row r="17" spans="1:6" ht="12.75">
      <c r="A17" s="393" t="s">
        <v>350</v>
      </c>
      <c r="B17" s="394"/>
      <c r="C17" s="64">
        <v>80392</v>
      </c>
      <c r="D17" s="395"/>
      <c r="E17" s="35"/>
      <c r="F17" s="35"/>
    </row>
    <row r="18" spans="1:6" ht="12.75">
      <c r="A18" s="393" t="s">
        <v>351</v>
      </c>
      <c r="B18" s="394"/>
      <c r="C18" s="64">
        <v>54060</v>
      </c>
      <c r="D18" s="395"/>
      <c r="E18" s="35"/>
      <c r="F18" s="35"/>
    </row>
    <row r="19" spans="1:6" ht="12.75">
      <c r="A19" s="396" t="s">
        <v>352</v>
      </c>
      <c r="B19" s="397"/>
      <c r="C19" s="55">
        <v>0</v>
      </c>
      <c r="D19" s="395"/>
      <c r="E19" s="35"/>
      <c r="F19" s="35"/>
    </row>
    <row r="20" spans="1:6" ht="12.75">
      <c r="A20" s="396" t="s">
        <v>353</v>
      </c>
      <c r="B20" s="397"/>
      <c r="C20" s="55">
        <v>0</v>
      </c>
      <c r="D20" s="395"/>
      <c r="E20" s="35"/>
      <c r="F20" s="35"/>
    </row>
    <row r="21" spans="1:6" ht="12.75">
      <c r="A21" s="396" t="s">
        <v>100</v>
      </c>
      <c r="B21" s="397"/>
      <c r="C21" s="55">
        <v>225000</v>
      </c>
      <c r="D21" s="395"/>
      <c r="E21" s="35"/>
      <c r="F21" s="35"/>
    </row>
    <row r="22" spans="1:6" ht="12.75">
      <c r="A22" s="396" t="s">
        <v>354</v>
      </c>
      <c r="B22" s="397"/>
      <c r="C22" s="55">
        <v>7663</v>
      </c>
      <c r="D22" s="395"/>
      <c r="E22" s="35"/>
      <c r="F22" s="35"/>
    </row>
    <row r="23" spans="1:6" ht="13.5" thickBot="1">
      <c r="A23" s="766" t="s">
        <v>355</v>
      </c>
      <c r="B23" s="767"/>
      <c r="C23" s="392">
        <v>60000</v>
      </c>
      <c r="D23" s="395"/>
      <c r="E23" s="35"/>
      <c r="F23" s="35"/>
    </row>
    <row r="24" spans="1:6" ht="13.5" thickBot="1">
      <c r="A24" s="768" t="s">
        <v>356</v>
      </c>
      <c r="B24" s="769"/>
      <c r="C24" s="770">
        <f>SUM(C15:C23)</f>
        <v>2041805</v>
      </c>
      <c r="D24" s="35"/>
      <c r="E24" s="35"/>
      <c r="F24" s="35"/>
    </row>
    <row r="27" spans="1:6" ht="12.75">
      <c r="A27" s="53" t="s">
        <v>357</v>
      </c>
      <c r="B27" s="388"/>
      <c r="C27" s="54">
        <f>SUM(C28:C44)</f>
        <v>41531</v>
      </c>
      <c r="D27" s="54"/>
      <c r="E27" s="54"/>
      <c r="F27" s="55"/>
    </row>
    <row r="28" spans="1:6" ht="12.75">
      <c r="A28" s="398" t="s">
        <v>358</v>
      </c>
      <c r="B28" s="399"/>
      <c r="C28" s="54"/>
      <c r="D28" s="54"/>
      <c r="E28" s="54"/>
      <c r="F28" s="55"/>
    </row>
    <row r="29" spans="1:6" ht="12.75">
      <c r="A29" s="398" t="s">
        <v>359</v>
      </c>
      <c r="B29" s="399"/>
      <c r="C29" s="54">
        <v>4138</v>
      </c>
      <c r="D29" s="54"/>
      <c r="E29" s="54"/>
      <c r="F29" s="55"/>
    </row>
    <row r="30" spans="1:6" ht="12.75">
      <c r="A30" s="398" t="s">
        <v>360</v>
      </c>
      <c r="B30" s="399"/>
      <c r="C30" s="54">
        <v>15058</v>
      </c>
      <c r="D30" s="54"/>
      <c r="E30" s="54"/>
      <c r="F30" s="55"/>
    </row>
    <row r="31" spans="1:6" ht="12.75">
      <c r="A31" s="398" t="s">
        <v>361</v>
      </c>
      <c r="B31" s="399"/>
      <c r="C31" s="54">
        <v>8211</v>
      </c>
      <c r="D31" s="54"/>
      <c r="E31" s="54">
        <v>1940</v>
      </c>
      <c r="F31" s="55"/>
    </row>
    <row r="32" spans="1:6" ht="12.75">
      <c r="A32" s="398" t="s">
        <v>362</v>
      </c>
      <c r="B32" s="399"/>
      <c r="C32" s="54"/>
      <c r="D32" s="54"/>
      <c r="E32" s="54"/>
      <c r="F32" s="55"/>
    </row>
    <row r="33" spans="1:6" ht="12.75">
      <c r="A33" s="398" t="s">
        <v>363</v>
      </c>
      <c r="B33" s="399"/>
      <c r="C33" s="54">
        <v>1631</v>
      </c>
      <c r="D33" s="54"/>
      <c r="E33" s="54"/>
      <c r="F33" s="55"/>
    </row>
    <row r="34" spans="1:6" ht="12.75">
      <c r="A34" s="398" t="s">
        <v>364</v>
      </c>
      <c r="B34" s="399"/>
      <c r="C34" s="54">
        <v>500</v>
      </c>
      <c r="D34" s="54"/>
      <c r="E34" s="54"/>
      <c r="F34" s="55"/>
    </row>
    <row r="35" spans="1:6" ht="12.75">
      <c r="A35" s="398" t="s">
        <v>365</v>
      </c>
      <c r="B35" s="399"/>
      <c r="C35" s="54">
        <v>550</v>
      </c>
      <c r="D35" s="54"/>
      <c r="E35" s="54"/>
      <c r="F35" s="55"/>
    </row>
    <row r="36" spans="1:6" ht="12.75">
      <c r="A36" s="398" t="s">
        <v>366</v>
      </c>
      <c r="B36" s="399"/>
      <c r="C36" s="54">
        <v>1250</v>
      </c>
      <c r="D36" s="54"/>
      <c r="E36" s="54"/>
      <c r="F36" s="55"/>
    </row>
    <row r="37" spans="1:6" ht="12.75">
      <c r="A37" s="398" t="s">
        <v>367</v>
      </c>
      <c r="B37" s="399"/>
      <c r="C37" s="54">
        <v>1076</v>
      </c>
      <c r="D37" s="54"/>
      <c r="E37" s="54"/>
      <c r="F37" s="55"/>
    </row>
    <row r="38" spans="1:6" ht="12.75">
      <c r="A38" s="398" t="s">
        <v>368</v>
      </c>
      <c r="B38" s="399"/>
      <c r="C38" s="54">
        <v>0</v>
      </c>
      <c r="D38" s="54"/>
      <c r="E38" s="54"/>
      <c r="F38" s="55"/>
    </row>
    <row r="39" spans="1:6" ht="12.75">
      <c r="A39" s="398" t="s">
        <v>369</v>
      </c>
      <c r="B39" s="399"/>
      <c r="C39" s="54">
        <v>930</v>
      </c>
      <c r="D39" s="54"/>
      <c r="E39" s="54"/>
      <c r="F39" s="55"/>
    </row>
    <row r="40" spans="1:6" ht="12.75">
      <c r="A40" s="398" t="s">
        <v>592</v>
      </c>
      <c r="B40" s="399"/>
      <c r="C40" s="54">
        <v>2714</v>
      </c>
      <c r="D40" s="54"/>
      <c r="E40" s="54"/>
      <c r="F40" s="55"/>
    </row>
    <row r="41" spans="1:6" ht="12.75">
      <c r="A41" s="398" t="s">
        <v>370</v>
      </c>
      <c r="B41" s="399"/>
      <c r="C41" s="54">
        <v>540</v>
      </c>
      <c r="D41" s="54"/>
      <c r="E41" s="54"/>
      <c r="F41" s="55"/>
    </row>
    <row r="42" spans="1:6" ht="12.75">
      <c r="A42" s="398" t="s">
        <v>371</v>
      </c>
      <c r="B42" s="399"/>
      <c r="C42" s="54">
        <v>120</v>
      </c>
      <c r="D42" s="54"/>
      <c r="E42" s="54"/>
      <c r="F42" s="55"/>
    </row>
    <row r="43" spans="1:6" ht="12.75">
      <c r="A43" s="398" t="s">
        <v>372</v>
      </c>
      <c r="B43" s="399"/>
      <c r="C43" s="54">
        <v>1399</v>
      </c>
      <c r="D43" s="54"/>
      <c r="E43" s="54"/>
      <c r="F43" s="55"/>
    </row>
    <row r="44" spans="1:6" ht="12.75">
      <c r="A44" s="398" t="s">
        <v>373</v>
      </c>
      <c r="B44" s="399"/>
      <c r="C44" s="54">
        <v>3414</v>
      </c>
      <c r="D44" s="54"/>
      <c r="E44" s="54"/>
      <c r="F44" s="55"/>
    </row>
  </sheetData>
  <mergeCells count="4">
    <mergeCell ref="A2:E2"/>
    <mergeCell ref="A5:B6"/>
    <mergeCell ref="C5:C6"/>
    <mergeCell ref="D5:F5"/>
  </mergeCells>
  <printOptions/>
  <pageMargins left="0.7479166666666667" right="0.7479166666666667" top="0.4902777777777778" bottom="0.3" header="0.5118055555555556" footer="0.511805555555555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zs.brigitta</cp:lastModifiedBy>
  <cp:lastPrinted>2009-05-02T09:04:43Z</cp:lastPrinted>
  <dcterms:modified xsi:type="dcterms:W3CDTF">2010-05-13T04:22:26Z</dcterms:modified>
  <cp:category/>
  <cp:version/>
  <cp:contentType/>
  <cp:contentStatus/>
</cp:coreProperties>
</file>